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M:\H100 PROMOCIÓ ECONÒMICA\H101 Desenvolupament territorial\H102 Turisme\H104e Comunicació\03-22 Xarxes socials\"/>
    </mc:Choice>
  </mc:AlternateContent>
  <xr:revisionPtr revIDLastSave="0" documentId="13_ncr:1_{CBAA4790-2EEA-4565-A638-4EE367A5F31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SUM" sheetId="8" r:id="rId1"/>
    <sheet name="ESTADISTIQUES EVOLUCIÓ" sheetId="5" r:id="rId2"/>
    <sheet name="WEB" sheetId="4" r:id="rId3"/>
    <sheet name="FACEBOOK" sheetId="1" r:id="rId4"/>
    <sheet name="INSTAGRAM" sheetId="2" r:id="rId5"/>
    <sheet name="CLIPPING PREMSA" sheetId="6" r:id="rId6"/>
    <sheet name="ACCIONS COMUNICACIÓ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9" roundtripDataSignature="AMtx7mg85HMXISofiMYC1Sp79CkGo8O98Q=="/>
    </ext>
  </extLst>
</workbook>
</file>

<file path=xl/calcChain.xml><?xml version="1.0" encoding="utf-8"?>
<calcChain xmlns="http://schemas.openxmlformats.org/spreadsheetml/2006/main">
  <c r="J175" i="2" l="1"/>
  <c r="I175" i="2"/>
  <c r="H175" i="2"/>
  <c r="G175" i="2"/>
  <c r="F175" i="2"/>
  <c r="K175" i="2" l="1"/>
  <c r="G143" i="1" l="1"/>
  <c r="B29" i="5" l="1"/>
  <c r="B13" i="5"/>
  <c r="J140" i="2" l="1"/>
  <c r="I140" i="2"/>
  <c r="H140" i="2"/>
  <c r="G140" i="2"/>
  <c r="F140" i="2"/>
  <c r="C10" i="5" l="1"/>
  <c r="B7" i="8" l="1"/>
  <c r="B8" i="8"/>
  <c r="B9" i="8"/>
  <c r="B10" i="8"/>
  <c r="B6" i="8"/>
  <c r="B4" i="8"/>
  <c r="B3" i="8"/>
  <c r="B2" i="8"/>
  <c r="E43" i="6" l="1"/>
  <c r="D43" i="6"/>
  <c r="C9" i="5" l="1"/>
  <c r="C25" i="5"/>
  <c r="G69" i="2"/>
  <c r="F69" i="2"/>
  <c r="H69" i="2"/>
  <c r="I69" i="2"/>
  <c r="J69" i="2"/>
  <c r="G67" i="1"/>
  <c r="G66" i="1"/>
  <c r="G51" i="1"/>
  <c r="N10" i="4" l="1"/>
  <c r="N9" i="4"/>
  <c r="N8" i="4"/>
  <c r="C23" i="5" l="1"/>
  <c r="C7" i="5"/>
  <c r="B22" i="5" l="1"/>
  <c r="B6" i="5"/>
  <c r="G16" i="1"/>
  <c r="D6" i="5" s="1"/>
  <c r="H16" i="1"/>
  <c r="F6" i="5" s="1"/>
  <c r="I16" i="1"/>
  <c r="H6" i="5" s="1"/>
  <c r="J16" i="1"/>
  <c r="J6" i="5" s="1"/>
  <c r="B50" i="5" l="1"/>
  <c r="B16" i="5"/>
  <c r="B32" i="5"/>
  <c r="B31" i="5" l="1"/>
  <c r="B15" i="5"/>
  <c r="B30" i="5" l="1"/>
  <c r="B14" i="5"/>
  <c r="E69" i="6" l="1"/>
  <c r="D69" i="6"/>
  <c r="J28" i="5" l="1"/>
  <c r="B28" i="5"/>
  <c r="B12" i="5"/>
  <c r="E62" i="6"/>
  <c r="D62" i="6"/>
  <c r="E55" i="6"/>
  <c r="D55" i="6"/>
  <c r="B27" i="5" l="1"/>
  <c r="B11" i="5"/>
  <c r="N24" i="4" l="1"/>
  <c r="D50" i="5" l="1"/>
  <c r="B19" i="8" s="1"/>
  <c r="E50" i="5"/>
  <c r="F50" i="5"/>
  <c r="B20" i="8" s="1"/>
  <c r="B18" i="8"/>
  <c r="N23" i="4" l="1"/>
  <c r="B26" i="5" l="1"/>
  <c r="B9" i="5"/>
  <c r="B10" i="5"/>
  <c r="F12" i="7" l="1"/>
  <c r="G12" i="7"/>
  <c r="E12" i="7"/>
  <c r="H12" i="7"/>
  <c r="E49" i="6" l="1"/>
  <c r="D49" i="6"/>
  <c r="N22" i="4" l="1"/>
  <c r="N21" i="4"/>
  <c r="N18" i="4"/>
  <c r="B25" i="5" l="1"/>
  <c r="D56" i="5" l="1"/>
  <c r="B8" i="5" l="1"/>
  <c r="D57" i="5"/>
  <c r="C57" i="5"/>
  <c r="B24" i="5"/>
  <c r="H48" i="1" l="1"/>
  <c r="F8" i="5" s="1"/>
  <c r="I48" i="1"/>
  <c r="H8" i="5" s="1"/>
  <c r="J48" i="1"/>
  <c r="J8" i="5" s="1"/>
  <c r="K8" i="5" s="1"/>
  <c r="G48" i="1"/>
  <c r="D8" i="5" s="1"/>
  <c r="G49" i="2"/>
  <c r="F24" i="5" s="1"/>
  <c r="H49" i="2"/>
  <c r="H24" i="5" s="1"/>
  <c r="I49" i="2"/>
  <c r="J24" i="5" s="1"/>
  <c r="J49" i="2"/>
  <c r="L24" i="5" s="1"/>
  <c r="F49" i="2"/>
  <c r="D24" i="5" s="1"/>
  <c r="E28" i="6" l="1"/>
  <c r="D28" i="6"/>
  <c r="C56" i="5" s="1"/>
  <c r="N20" i="4" l="1"/>
  <c r="N19" i="4"/>
  <c r="N17" i="4"/>
  <c r="N16" i="4"/>
  <c r="N15" i="4"/>
  <c r="N28" i="4" l="1"/>
  <c r="B14" i="8" s="1"/>
  <c r="N29" i="4"/>
  <c r="B15" i="8" s="1"/>
  <c r="N27" i="4"/>
  <c r="B13" i="8" s="1"/>
  <c r="C34" i="5"/>
  <c r="E9" i="8" s="1"/>
  <c r="B23" i="5"/>
  <c r="C18" i="5"/>
  <c r="E2" i="8" s="1"/>
  <c r="B7" i="5"/>
  <c r="E23" i="6" l="1"/>
  <c r="D55" i="5" s="1"/>
  <c r="D23" i="6"/>
  <c r="C55" i="5" s="1"/>
  <c r="E14" i="6" l="1"/>
  <c r="D54" i="5" s="1"/>
  <c r="D66" i="5" s="1"/>
  <c r="B39" i="8" s="1"/>
  <c r="D14" i="6"/>
  <c r="C54" i="5" s="1"/>
  <c r="C66" i="5" s="1"/>
  <c r="B38" i="8" s="1"/>
  <c r="F16" i="2" l="1"/>
  <c r="D22" i="5" s="1"/>
  <c r="G16" i="2"/>
  <c r="F22" i="5" s="1"/>
  <c r="H16" i="2"/>
  <c r="H22" i="5" s="1"/>
  <c r="J16" i="2"/>
  <c r="L22" i="5" s="1"/>
  <c r="I16" i="2"/>
  <c r="J22" i="5" s="1"/>
  <c r="M22" i="5" l="1"/>
  <c r="M24" i="5"/>
  <c r="K22" i="5"/>
  <c r="K24" i="5"/>
  <c r="I22" i="5"/>
  <c r="I24" i="5"/>
  <c r="G22" i="5"/>
  <c r="G24" i="5"/>
  <c r="E22" i="5"/>
  <c r="E24" i="5"/>
  <c r="J32" i="2" l="1"/>
  <c r="L23" i="5" s="1"/>
  <c r="I32" i="2"/>
  <c r="J23" i="5" s="1"/>
  <c r="H32" i="2"/>
  <c r="H23" i="5" s="1"/>
  <c r="G32" i="2"/>
  <c r="F23" i="5" s="1"/>
  <c r="F32" i="2"/>
  <c r="D23" i="5" s="1"/>
  <c r="I23" i="5" l="1"/>
  <c r="K23" i="5"/>
  <c r="E23" i="5"/>
  <c r="M23" i="5"/>
  <c r="G23" i="5"/>
  <c r="J211" i="2"/>
  <c r="I211" i="2"/>
  <c r="H211" i="2"/>
  <c r="G211" i="2"/>
  <c r="F211" i="2"/>
  <c r="J210" i="1"/>
  <c r="I210" i="1"/>
  <c r="H210" i="1"/>
  <c r="G210" i="1"/>
  <c r="J192" i="2" l="1"/>
  <c r="L32" i="5" s="1"/>
  <c r="I192" i="2"/>
  <c r="J32" i="5" s="1"/>
  <c r="H192" i="2"/>
  <c r="H32" i="5" s="1"/>
  <c r="G192" i="2"/>
  <c r="F32" i="5" s="1"/>
  <c r="F192" i="2"/>
  <c r="D32" i="5" s="1"/>
  <c r="D31" i="5"/>
  <c r="J191" i="1"/>
  <c r="J16" i="5" s="1"/>
  <c r="I191" i="1"/>
  <c r="H191" i="1"/>
  <c r="G191" i="1"/>
  <c r="D16" i="5" s="1"/>
  <c r="M32" i="5" l="1"/>
  <c r="M33" i="5"/>
  <c r="J157" i="2"/>
  <c r="I157" i="2"/>
  <c r="H157" i="2"/>
  <c r="G157" i="2"/>
  <c r="F157" i="2"/>
  <c r="D30" i="5" s="1"/>
  <c r="M31" i="5" l="1"/>
  <c r="J175" i="1"/>
  <c r="J15" i="5" s="1"/>
  <c r="I175" i="1"/>
  <c r="H15" i="5" s="1"/>
  <c r="H175" i="1"/>
  <c r="G175" i="1"/>
  <c r="D15" i="5" s="1"/>
  <c r="K17" i="5" l="1"/>
  <c r="K16" i="5"/>
  <c r="K15" i="5"/>
  <c r="I17" i="5"/>
  <c r="I16" i="5"/>
  <c r="I15" i="5"/>
  <c r="G17" i="5"/>
  <c r="G16" i="5"/>
  <c r="G15" i="5"/>
  <c r="E31" i="5"/>
  <c r="E32" i="5"/>
  <c r="E33" i="5"/>
  <c r="E15" i="5"/>
  <c r="E16" i="5"/>
  <c r="E17" i="5"/>
  <c r="J155" i="1" l="1"/>
  <c r="K14" i="5" s="1"/>
  <c r="I155" i="1"/>
  <c r="I14" i="5" s="1"/>
  <c r="H155" i="1"/>
  <c r="G155" i="1"/>
  <c r="M30" i="5"/>
  <c r="K30" i="5"/>
  <c r="I30" i="5"/>
  <c r="G30" i="5"/>
  <c r="E30" i="5"/>
  <c r="F14" i="5" l="1"/>
  <c r="G14" i="5" s="1"/>
  <c r="D14" i="5"/>
  <c r="E14" i="5" s="1"/>
  <c r="F29" i="5" l="1"/>
  <c r="G29" i="5" s="1"/>
  <c r="H29" i="5"/>
  <c r="I29" i="5" s="1"/>
  <c r="J29" i="5"/>
  <c r="K29" i="5" s="1"/>
  <c r="D29" i="5"/>
  <c r="E29" i="5" s="1"/>
  <c r="L29" i="5"/>
  <c r="M29" i="5" s="1"/>
  <c r="J122" i="2"/>
  <c r="I122" i="2"/>
  <c r="H122" i="2"/>
  <c r="H28" i="5" s="1"/>
  <c r="G122" i="2"/>
  <c r="F122" i="2"/>
  <c r="D28" i="5" s="1"/>
  <c r="J138" i="1"/>
  <c r="I138" i="1"/>
  <c r="H138" i="1"/>
  <c r="G138" i="1"/>
  <c r="D13" i="5" l="1"/>
  <c r="E13" i="5" s="1"/>
  <c r="J13" i="5"/>
  <c r="K13" i="5" s="1"/>
  <c r="F13" i="5"/>
  <c r="G13" i="5" s="1"/>
  <c r="H13" i="5"/>
  <c r="I13" i="5" s="1"/>
  <c r="F28" i="5"/>
  <c r="G28" i="5" s="1"/>
  <c r="L28" i="5"/>
  <c r="M28" i="5" s="1"/>
  <c r="E28" i="5"/>
  <c r="K28" i="5"/>
  <c r="I28" i="5"/>
  <c r="K31" i="5" l="1"/>
  <c r="K32" i="5"/>
  <c r="K33" i="5"/>
  <c r="I31" i="5"/>
  <c r="I32" i="5"/>
  <c r="I33" i="5"/>
  <c r="G31" i="5"/>
  <c r="G32" i="5"/>
  <c r="G33" i="5"/>
  <c r="J104" i="2" l="1"/>
  <c r="L27" i="5" s="1"/>
  <c r="M27" i="5" s="1"/>
  <c r="I104" i="2"/>
  <c r="H104" i="2"/>
  <c r="G104" i="2"/>
  <c r="F104" i="2"/>
  <c r="N7" i="4"/>
  <c r="N6" i="4"/>
  <c r="N5" i="4"/>
  <c r="N4" i="4"/>
  <c r="J86" i="2"/>
  <c r="I86" i="2"/>
  <c r="H86" i="2"/>
  <c r="G86" i="2"/>
  <c r="F86" i="2"/>
  <c r="L25" i="5"/>
  <c r="J25" i="5"/>
  <c r="H25" i="5"/>
  <c r="F25" i="5"/>
  <c r="D25" i="5"/>
  <c r="J119" i="1"/>
  <c r="I119" i="1"/>
  <c r="H119" i="1"/>
  <c r="G119" i="1"/>
  <c r="J102" i="1"/>
  <c r="I102" i="1"/>
  <c r="H102" i="1"/>
  <c r="G102" i="1"/>
  <c r="J86" i="1"/>
  <c r="I86" i="1"/>
  <c r="H86" i="1"/>
  <c r="G86" i="1"/>
  <c r="J69" i="1"/>
  <c r="J9" i="5" s="1"/>
  <c r="I69" i="1"/>
  <c r="H9" i="5" s="1"/>
  <c r="H69" i="1"/>
  <c r="G69" i="1"/>
  <c r="D9" i="5" s="1"/>
  <c r="J31" i="1"/>
  <c r="I31" i="1"/>
  <c r="H31" i="1"/>
  <c r="G31" i="1"/>
  <c r="D7" i="5" s="1"/>
  <c r="K6" i="5"/>
  <c r="I6" i="5"/>
  <c r="G6" i="5"/>
  <c r="E6" i="5"/>
  <c r="H12" i="5" l="1"/>
  <c r="I12" i="5" s="1"/>
  <c r="D12" i="5"/>
  <c r="E12" i="5" s="1"/>
  <c r="J12" i="5"/>
  <c r="K12" i="5" s="1"/>
  <c r="F12" i="5"/>
  <c r="G12" i="5" s="1"/>
  <c r="H27" i="5"/>
  <c r="I27" i="5" s="1"/>
  <c r="J27" i="5"/>
  <c r="K27" i="5" s="1"/>
  <c r="D27" i="5"/>
  <c r="E27" i="5" s="1"/>
  <c r="F27" i="5"/>
  <c r="G27" i="5" s="1"/>
  <c r="F11" i="5"/>
  <c r="G11" i="5" s="1"/>
  <c r="H11" i="5"/>
  <c r="I11" i="5" s="1"/>
  <c r="D11" i="5"/>
  <c r="E11" i="5" s="1"/>
  <c r="J11" i="5"/>
  <c r="K11" i="5" s="1"/>
  <c r="H26" i="5"/>
  <c r="I26" i="5" s="1"/>
  <c r="J26" i="5"/>
  <c r="K26" i="5" s="1"/>
  <c r="D26" i="5"/>
  <c r="L26" i="5"/>
  <c r="L34" i="5" s="1"/>
  <c r="E13" i="8" s="1"/>
  <c r="F26" i="5"/>
  <c r="H10" i="5"/>
  <c r="I10" i="5" s="1"/>
  <c r="D10" i="5"/>
  <c r="E10" i="5" s="1"/>
  <c r="J10" i="5"/>
  <c r="K10" i="5" s="1"/>
  <c r="F10" i="5"/>
  <c r="G10" i="5" s="1"/>
  <c r="F9" i="5"/>
  <c r="G9" i="5" s="1"/>
  <c r="H7" i="5"/>
  <c r="J7" i="5"/>
  <c r="F7" i="5"/>
  <c r="I9" i="5"/>
  <c r="E9" i="5"/>
  <c r="K9" i="5"/>
  <c r="I25" i="5"/>
  <c r="G8" i="5"/>
  <c r="E25" i="5"/>
  <c r="K25" i="5"/>
  <c r="I8" i="5"/>
  <c r="G25" i="5"/>
  <c r="M25" i="5"/>
  <c r="E8" i="5"/>
  <c r="D34" i="5" l="1"/>
  <c r="E10" i="8" s="1"/>
  <c r="F34" i="5"/>
  <c r="J34" i="5"/>
  <c r="E26" i="5"/>
  <c r="E34" i="5" s="1"/>
  <c r="G26" i="5"/>
  <c r="G34" i="5" s="1"/>
  <c r="I34" i="5"/>
  <c r="H34" i="5"/>
  <c r="E12" i="8" s="1"/>
  <c r="M26" i="5"/>
  <c r="M34" i="5" s="1"/>
  <c r="K34" i="5"/>
  <c r="G7" i="5"/>
  <c r="G18" i="5" s="1"/>
  <c r="F18" i="5"/>
  <c r="I7" i="5"/>
  <c r="I18" i="5" s="1"/>
  <c r="H18" i="5"/>
  <c r="E5" i="8" s="1"/>
  <c r="E7" i="5"/>
  <c r="E18" i="5" s="1"/>
  <c r="D18" i="5"/>
  <c r="E3" i="8" s="1"/>
  <c r="K7" i="5"/>
  <c r="K18" i="5" s="1"/>
  <c r="J18" i="5"/>
  <c r="E6" i="8" s="1"/>
  <c r="E11" i="8" l="1"/>
  <c r="E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Centre Domus Sent Sovi</author>
  </authors>
  <commentList>
    <comment ref="I12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Centre Domus Sent Sovi:</t>
        </r>
        <r>
          <rPr>
            <sz val="9"/>
            <color indexed="81"/>
            <rFont val="Tahoma"/>
            <family val="2"/>
          </rPr>
          <t xml:space="preserve">
Guardats per algun usuari</t>
        </r>
      </text>
    </comment>
    <comment ref="I142" authorId="0" shapeId="0" xr:uid="{17EB00B4-7C38-4DC7-9E11-B2D783C13584}">
      <text>
        <r>
          <rPr>
            <b/>
            <sz val="9"/>
            <color indexed="81"/>
            <rFont val="Tahoma"/>
            <family val="2"/>
          </rPr>
          <t>Centre Domus Sent Sovi:</t>
        </r>
        <r>
          <rPr>
            <sz val="9"/>
            <color indexed="81"/>
            <rFont val="Tahoma"/>
            <family val="2"/>
          </rPr>
          <t xml:space="preserve">
Guardats per algun usuari</t>
        </r>
      </text>
    </comment>
    <comment ref="I15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Centre Domus Sent Sovi:</t>
        </r>
        <r>
          <rPr>
            <sz val="9"/>
            <color indexed="81"/>
            <rFont val="Tahoma"/>
            <family val="2"/>
          </rPr>
          <t xml:space="preserve">
Guardats per algun usuari</t>
        </r>
      </text>
    </comment>
    <comment ref="I177" authorId="0" shapeId="0" xr:uid="{C8F08E4C-9FDE-4088-A826-1952246FF77B}">
      <text>
        <r>
          <rPr>
            <b/>
            <sz val="9"/>
            <color indexed="81"/>
            <rFont val="Tahoma"/>
            <family val="2"/>
          </rPr>
          <t>Centre Domus Sent Sovi:</t>
        </r>
        <r>
          <rPr>
            <sz val="9"/>
            <color indexed="81"/>
            <rFont val="Tahoma"/>
            <family val="2"/>
          </rPr>
          <t xml:space="preserve">
Guardats per algun usuari</t>
        </r>
      </text>
    </comment>
    <comment ref="I194" authorId="0" shapeId="0" xr:uid="{178121C2-09A4-4D6C-B0A2-4F6C1447C007}">
      <text>
        <r>
          <rPr>
            <b/>
            <sz val="9"/>
            <color indexed="81"/>
            <rFont val="Tahoma"/>
            <family val="2"/>
          </rPr>
          <t>Centre Domus Sent Sovi:</t>
        </r>
        <r>
          <rPr>
            <sz val="9"/>
            <color indexed="81"/>
            <rFont val="Tahoma"/>
            <family val="2"/>
          </rPr>
          <t xml:space="preserve">
Guardats per algun usuari</t>
        </r>
      </text>
    </comment>
  </commentList>
</comments>
</file>

<file path=xl/sharedStrings.xml><?xml version="1.0" encoding="utf-8"?>
<sst xmlns="http://schemas.openxmlformats.org/spreadsheetml/2006/main" count="1387" uniqueCount="330">
  <si>
    <t>DATA</t>
  </si>
  <si>
    <t>HORA</t>
  </si>
  <si>
    <t>PUBLICACIÓ</t>
  </si>
  <si>
    <t>IMPRESSIONS</t>
  </si>
  <si>
    <t>LIKES</t>
  </si>
  <si>
    <t>DIA</t>
  </si>
  <si>
    <t>ABRIL</t>
  </si>
  <si>
    <t>COMENTARIS</t>
  </si>
  <si>
    <t>COMPARTICIÓ</t>
  </si>
  <si>
    <t>VISITES AL PERFIL</t>
  </si>
  <si>
    <t>TAGS</t>
  </si>
  <si>
    <t>ALCANCE</t>
  </si>
  <si>
    <t>SEGUIDORS</t>
  </si>
  <si>
    <t>ABAST</t>
  </si>
  <si>
    <t>CALENDARI</t>
  </si>
  <si>
    <t>GENER</t>
  </si>
  <si>
    <t>TOTALS</t>
  </si>
  <si>
    <t>FEBRER</t>
  </si>
  <si>
    <t>VOLUM I QUALITAT DEL TRÀFIC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</si>
  <si>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</si>
  <si>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</si>
  <si>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</si>
  <si>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</si>
  <si>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</si>
  <si>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</si>
  <si>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</si>
  <si>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</si>
  <si>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</si>
  <si>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</si>
  <si>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</si>
  <si>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SESSIONS</t>
  </si>
  <si>
    <t>TOTAL</t>
  </si>
  <si>
    <t>USUARIS ÚNICS</t>
  </si>
  <si>
    <t>MAIG</t>
  </si>
  <si>
    <t>VISUALITZACIONS DE PÀGINES</t>
  </si>
  <si>
    <t>CTR MITJANA</t>
  </si>
  <si>
    <t>% REBOT</t>
  </si>
  <si>
    <t>MARÇ</t>
  </si>
  <si>
    <t>PÀG/SESSIÓ</t>
  </si>
  <si>
    <t>TEMPS/SESSIÓ</t>
  </si>
  <si>
    <t>% SESSIONS NOVES</t>
  </si>
  <si>
    <t>CANALS</t>
  </si>
  <si>
    <t>MITJANA</t>
  </si>
  <si>
    <t>DIRECTE</t>
  </si>
  <si>
    <t>ORGÀNICA</t>
  </si>
  <si>
    <t>REFERRAL</t>
  </si>
  <si>
    <t>SOCIAL</t>
  </si>
  <si>
    <t>Facebook</t>
  </si>
  <si>
    <t>Instagram Stories</t>
  </si>
  <si>
    <t>Twitter</t>
  </si>
  <si>
    <t>Instagram</t>
  </si>
  <si>
    <t>Blogs</t>
  </si>
  <si>
    <t>DISPOSITIUS</t>
  </si>
  <si>
    <t>PC</t>
  </si>
  <si>
    <t>TABLET</t>
  </si>
  <si>
    <t>MÒBIL</t>
  </si>
  <si>
    <t>FACEBOOK TURISME</t>
  </si>
  <si>
    <t>Seguidors</t>
  </si>
  <si>
    <t>Posts</t>
  </si>
  <si>
    <t>Likes</t>
  </si>
  <si>
    <t>Comentaris</t>
  </si>
  <si>
    <t>Compartit</t>
  </si>
  <si>
    <t>Abast</t>
  </si>
  <si>
    <t xml:space="preserve">GENER </t>
  </si>
  <si>
    <t>JUNY</t>
  </si>
  <si>
    <t>JULIOL</t>
  </si>
  <si>
    <t>AGOST</t>
  </si>
  <si>
    <t>SETEMBRE</t>
  </si>
  <si>
    <t>OCTUBRE</t>
  </si>
  <si>
    <t>NOVEMBRE</t>
  </si>
  <si>
    <t>DESEMBRE</t>
  </si>
  <si>
    <t>INSTAGRAM TURISME</t>
  </si>
  <si>
    <t>Visites perfil</t>
  </si>
  <si>
    <t>Tags</t>
  </si>
  <si>
    <t>MAILCHIMP</t>
  </si>
  <si>
    <t>Obertura</t>
  </si>
  <si>
    <t>% obertura</t>
  </si>
  <si>
    <t>Clics</t>
  </si>
  <si>
    <t>% clics</t>
  </si>
  <si>
    <t>Baixes</t>
  </si>
  <si>
    <t>Rebots</t>
  </si>
  <si>
    <t>PAY SEARCH</t>
  </si>
  <si>
    <r>
      <t xml:space="preserve">ESTADISTIQUES MENSUALS </t>
    </r>
    <r>
      <rPr>
        <b/>
        <sz val="16"/>
        <color rgb="FFF2F2F2"/>
        <rFont val="Calibri"/>
        <family val="2"/>
      </rPr>
      <t>TURISME</t>
    </r>
  </si>
  <si>
    <t>Mitjana</t>
  </si>
  <si>
    <t>Observacions</t>
  </si>
  <si>
    <t>Dijous</t>
  </si>
  <si>
    <t>gener</t>
  </si>
  <si>
    <t>ARTICLE</t>
  </si>
  <si>
    <t>MITJÀ</t>
  </si>
  <si>
    <t>AUDIÈNCIA</t>
  </si>
  <si>
    <t>VALOR</t>
  </si>
  <si>
    <t>CLIPPING PREMSA</t>
  </si>
  <si>
    <t>Mitjà</t>
  </si>
  <si>
    <t>Audiència</t>
  </si>
  <si>
    <t>Valor</t>
  </si>
  <si>
    <t>COST</t>
  </si>
  <si>
    <t>CANAL</t>
  </si>
  <si>
    <t>ACCIÓ I MITJÀ</t>
  </si>
  <si>
    <t>M'agrades</t>
  </si>
  <si>
    <t>Número de posts</t>
  </si>
  <si>
    <t>Instragram</t>
  </si>
  <si>
    <t>Tablet</t>
  </si>
  <si>
    <t>Mòbil</t>
  </si>
  <si>
    <t>Dispositius d'accés (mitjana)</t>
  </si>
  <si>
    <t>Clipping premsa (acumulat)</t>
  </si>
  <si>
    <t>Total posts publicats</t>
  </si>
  <si>
    <t>Mitjana likes / post</t>
  </si>
  <si>
    <t>Mitjana comentaris / post</t>
  </si>
  <si>
    <t>Mitjana comparticions / post</t>
  </si>
  <si>
    <t>Mitjana abast / post</t>
  </si>
  <si>
    <t>Mitjana visites perfil / post</t>
  </si>
  <si>
    <t>Web (respecte mes anterior)</t>
  </si>
  <si>
    <t>% increment sessions</t>
  </si>
  <si>
    <t>% increment usuaris únics</t>
  </si>
  <si>
    <t>% increment pàgines visualitzades</t>
  </si>
  <si>
    <t>directe</t>
  </si>
  <si>
    <t>Orgànic</t>
  </si>
  <si>
    <t>Referral</t>
  </si>
  <si>
    <t>Paid Search</t>
  </si>
  <si>
    <t>Xarxes Socials</t>
  </si>
  <si>
    <t>Canals d'accés al web</t>
  </si>
  <si>
    <t>Newsletter (mitjana)</t>
  </si>
  <si>
    <t>18h30</t>
  </si>
  <si>
    <t>Dilluns</t>
  </si>
  <si>
    <t>17h</t>
  </si>
  <si>
    <t>Propòsits anys nou</t>
  </si>
  <si>
    <t>Dimecres</t>
  </si>
  <si>
    <t>13h</t>
  </si>
  <si>
    <t>Reis Mags</t>
  </si>
  <si>
    <t>Divendres</t>
  </si>
  <si>
    <t>18h</t>
  </si>
  <si>
    <t>1r cap setmana any</t>
  </si>
  <si>
    <t>Propòsit: caminar</t>
  </si>
  <si>
    <t>Guanyador enquesta satisfacció</t>
  </si>
  <si>
    <t>Música Sr. Mitt</t>
  </si>
  <si>
    <t>8h30</t>
  </si>
  <si>
    <t>Setmana barbuts</t>
  </si>
  <si>
    <t>8h15</t>
  </si>
  <si>
    <t>Sortida sol</t>
  </si>
  <si>
    <t>Cisterna</t>
  </si>
  <si>
    <t>Passejades d'hivern</t>
  </si>
  <si>
    <t>13h55</t>
  </si>
  <si>
    <t>Berlinale</t>
  </si>
  <si>
    <t xml:space="preserve">Dissabte </t>
  </si>
  <si>
    <t>9h36</t>
  </si>
  <si>
    <t>Bon dia</t>
  </si>
  <si>
    <t>Adéu gener</t>
  </si>
  <si>
    <t>8h</t>
  </si>
  <si>
    <t>Jornada de Treball de Turisme Rural La Selva</t>
  </si>
  <si>
    <t>Visita vescomtat</t>
  </si>
  <si>
    <t>Dimarts</t>
  </si>
  <si>
    <t>Mercat setmanal</t>
  </si>
  <si>
    <t>12h</t>
  </si>
  <si>
    <t>Fira Medieval</t>
  </si>
  <si>
    <t>9h</t>
  </si>
  <si>
    <t>Polvorí</t>
  </si>
  <si>
    <t>11h33</t>
  </si>
  <si>
    <t>Visita en clau</t>
  </si>
  <si>
    <t>Visita guiada</t>
  </si>
  <si>
    <t>Hostrailric</t>
  </si>
  <si>
    <t>12h30</t>
  </si>
  <si>
    <t>Dijous Llarder</t>
  </si>
  <si>
    <t>Carnestoltes</t>
  </si>
  <si>
    <t>Adéu febrer</t>
  </si>
  <si>
    <t>Dia mundial de la natura</t>
  </si>
  <si>
    <t>Horari de març a maig del Castell</t>
  </si>
  <si>
    <t>Dia de la dona</t>
  </si>
  <si>
    <t>17:30h</t>
  </si>
  <si>
    <t>Primavera anticipada</t>
  </si>
  <si>
    <t>Espitllera</t>
  </si>
  <si>
    <t>Art contemporani al castell</t>
  </si>
  <si>
    <t>Diumenge</t>
  </si>
  <si>
    <t>Benvinguda primavera</t>
  </si>
  <si>
    <t>9h17</t>
  </si>
  <si>
    <t>Dia mundial de l'aigua</t>
  </si>
  <si>
    <t>Visita Hostalric</t>
  </si>
  <si>
    <t>7h33</t>
  </si>
  <si>
    <t>Visita Castell</t>
  </si>
  <si>
    <t>Canvi d'hora</t>
  </si>
  <si>
    <t>20h25</t>
  </si>
  <si>
    <t>23h</t>
  </si>
  <si>
    <t>Dia Mundial de la Natura</t>
  </si>
  <si>
    <t>Horari delo Castell d'Hostalric</t>
  </si>
  <si>
    <t>Dia de la Dona</t>
  </si>
  <si>
    <t>Dissabte</t>
  </si>
  <si>
    <t>Art contemporani al Castell</t>
  </si>
  <si>
    <t>10h</t>
  </si>
  <si>
    <t xml:space="preserve">Benvinguda primavera </t>
  </si>
  <si>
    <t>Dia Mundial de l'Aigua</t>
  </si>
  <si>
    <t>Adéu Març</t>
  </si>
  <si>
    <t>Posta de sol</t>
  </si>
  <si>
    <t>Galeria a prova de bomba</t>
  </si>
  <si>
    <t>POST DEL MES</t>
  </si>
  <si>
    <t>12h05</t>
  </si>
  <si>
    <t>Programa Fira Medieval</t>
  </si>
  <si>
    <t>UPF</t>
  </si>
  <si>
    <t>19h</t>
  </si>
  <si>
    <t>Primavera @montsant27</t>
  </si>
  <si>
    <t>7h51</t>
  </si>
  <si>
    <t>Compartir ressenya fira medieval</t>
  </si>
  <si>
    <t>Projecte pictòric</t>
  </si>
  <si>
    <t>Horari setmana santa</t>
  </si>
  <si>
    <t>8h42</t>
  </si>
  <si>
    <t>Compartir post fira medieval</t>
  </si>
  <si>
    <t>Horaris visites guiades medieval</t>
  </si>
  <si>
    <t>16h</t>
  </si>
  <si>
    <t>Vídeo 25 anys fira medieval</t>
  </si>
  <si>
    <t>17h45</t>
  </si>
  <si>
    <t>Inauguració Fira Medieval</t>
  </si>
  <si>
    <t>13h44</t>
  </si>
  <si>
    <t>Compartir vídeo medieval</t>
  </si>
  <si>
    <t>Los herederos de la tierra</t>
  </si>
  <si>
    <t>Estadístiques visitants castell</t>
  </si>
  <si>
    <t>Sant Jordi</t>
  </si>
  <si>
    <t>Carrers en flor</t>
  </si>
  <si>
    <t>20h00</t>
  </si>
  <si>
    <t>Il·luminació castell</t>
  </si>
  <si>
    <t>Sóc Petit</t>
  </si>
  <si>
    <t>La Fira Medieval d'Hostalric celebra el seu 25è aniversari</t>
  </si>
  <si>
    <t>naciodigital.cat</t>
  </si>
  <si>
    <t>Les pel·lícules i sèries d'estrena que pots descobrir aquesta Setmana Santa</t>
  </si>
  <si>
    <t>diaridegirona.cat</t>
  </si>
  <si>
    <t>Guía Repsol</t>
  </si>
  <si>
    <t>Los herederos de la tierra': los escenarios donde se grabó la serie de Netflix |Guía Repsol</t>
  </si>
  <si>
    <t>La Fira Medieval d'Hostalric celebra aquest cap de setmana el 25è aniversari</t>
  </si>
  <si>
    <t>Diari de Girona</t>
  </si>
  <si>
    <t>Fires</t>
  </si>
  <si>
    <t>S'estrena la sèrie de Netflix «Els hereus de la terra» amb el castell d'Hostalric</t>
  </si>
  <si>
    <t>Fira Medieval d'Hostalric 2022 | Girona | 4K UHD</t>
  </si>
  <si>
    <t>youtube.com</t>
  </si>
  <si>
    <t>Les fires van ser un altre pol d'atracció de públic on s'hi van concentrar sobretot, visitants catalans</t>
  </si>
  <si>
    <t>Hostalric porta l'època medieval a places i carrers</t>
  </si>
  <si>
    <t>3h</t>
  </si>
  <si>
    <t>Visites escolars</t>
  </si>
  <si>
    <t>7h</t>
  </si>
  <si>
    <t>Visita guiada recite</t>
  </si>
  <si>
    <t>Fira medieval</t>
  </si>
  <si>
    <t>3h24</t>
  </si>
  <si>
    <t>5h</t>
  </si>
  <si>
    <t>6h</t>
  </si>
  <si>
    <t>11h</t>
  </si>
  <si>
    <t>Història fortalesa</t>
  </si>
  <si>
    <t>24h</t>
  </si>
  <si>
    <t>Visita guiada castell</t>
  </si>
  <si>
    <t>23h35</t>
  </si>
  <si>
    <t>Perspectives primaverals</t>
  </si>
  <si>
    <t>Torre Frares</t>
  </si>
  <si>
    <t>Evolució castell</t>
  </si>
  <si>
    <t>4h</t>
  </si>
  <si>
    <t>Visites guiades escolars</t>
  </si>
  <si>
    <t>Visita Hostalric i marimurta</t>
  </si>
  <si>
    <t>Visites recinte medieval parelles</t>
  </si>
  <si>
    <t>14h</t>
  </si>
  <si>
    <t>8h25</t>
  </si>
  <si>
    <t>15h</t>
  </si>
  <si>
    <t>20h</t>
  </si>
  <si>
    <t>Comissió Festes</t>
  </si>
  <si>
    <t>Ampliació horaris castell</t>
  </si>
  <si>
    <t>Hostalric d'Art</t>
  </si>
  <si>
    <t>Visita castell</t>
  </si>
  <si>
    <t>Posta de sol al castell</t>
  </si>
  <si>
    <t>Visites guiades castell</t>
  </si>
  <si>
    <t>Hortes d'estiu</t>
  </si>
  <si>
    <t>Llicència mercat</t>
  </si>
  <si>
    <t>Sortida 10 AP7</t>
  </si>
  <si>
    <t>Final curs escolar</t>
  </si>
  <si>
    <t>Inici estiu</t>
  </si>
  <si>
    <t>Sant Joan , coca i comerç local</t>
  </si>
  <si>
    <t>Visites teatralitzades</t>
  </si>
  <si>
    <t>Estrena visites teatralitzades</t>
  </si>
  <si>
    <t>9h27</t>
  </si>
  <si>
    <t>17h40</t>
  </si>
  <si>
    <t>Pregària de l'arbre</t>
  </si>
  <si>
    <t>Nova senyalització castell</t>
  </si>
  <si>
    <t>Visita teatralitzada</t>
  </si>
  <si>
    <t>Casal Sol Solet</t>
  </si>
  <si>
    <t>Festa Major</t>
  </si>
  <si>
    <t>0h</t>
  </si>
  <si>
    <t>3h30</t>
  </si>
  <si>
    <t xml:space="preserve">Rutes (Tordera/ Parc de les Rieres/ volta Castell) </t>
  </si>
  <si>
    <t>12h 30</t>
  </si>
  <si>
    <t>Adéu juliol</t>
  </si>
  <si>
    <t>Vista en clau - escapada amb nens</t>
  </si>
  <si>
    <t>Il·luminació castell - drone</t>
  </si>
  <si>
    <t>Visita en clau - moments per compartir</t>
  </si>
  <si>
    <t xml:space="preserve">Viatja en tren </t>
  </si>
  <si>
    <t>Visita guiada + posta de sol al castell</t>
  </si>
  <si>
    <t>Rehabilitació muralla diari Ara</t>
  </si>
  <si>
    <t>Parc Güell</t>
  </si>
  <si>
    <t>Cap de setmana llarg - horari castell</t>
  </si>
  <si>
    <t>Baluard major</t>
  </si>
  <si>
    <t>Racons naturals</t>
  </si>
  <si>
    <t>Visita en clau (@escapadesenparella)</t>
  </si>
  <si>
    <t>Visita guiada muralla</t>
  </si>
  <si>
    <t>Adéu agost</t>
  </si>
  <si>
    <t>11h51</t>
  </si>
  <si>
    <t>Lluís Companys</t>
  </si>
  <si>
    <t>20h30</t>
  </si>
  <si>
    <t>8h45</t>
  </si>
  <si>
    <t>Visita posta de sol</t>
  </si>
  <si>
    <t>12h45</t>
  </si>
  <si>
    <t>18h45</t>
  </si>
  <si>
    <t>Fira de Sant Miquel</t>
  </si>
  <si>
    <t>Diada de Catalunya</t>
  </si>
  <si>
    <t>Guies Hostalric</t>
  </si>
  <si>
    <t>19h01</t>
  </si>
  <si>
    <t>19h03</t>
  </si>
  <si>
    <t>13h53</t>
  </si>
  <si>
    <t>Últim dia estiu</t>
  </si>
  <si>
    <t>12h07</t>
  </si>
  <si>
    <t>Dia Mundial Turisme</t>
  </si>
  <si>
    <t>20h02</t>
  </si>
  <si>
    <t>POST PATROCINAT</t>
  </si>
  <si>
    <t>8h55</t>
  </si>
  <si>
    <t>Nous horaris castell</t>
  </si>
  <si>
    <t>JEP</t>
  </si>
  <si>
    <t>18h04</t>
  </si>
  <si>
    <t>Idiomes visites guiades</t>
  </si>
  <si>
    <t>JEP resultats</t>
  </si>
  <si>
    <t>Compartir vídeo Fira de Sant Miquel</t>
  </si>
  <si>
    <t>14h52</t>
  </si>
  <si>
    <t>Compartir vídeo SOM Cultura</t>
  </si>
  <si>
    <t>El Pilar</t>
  </si>
  <si>
    <t>Passejades de tardor</t>
  </si>
  <si>
    <t>Efemèrides</t>
  </si>
  <si>
    <t>Sabies que revellí</t>
  </si>
  <si>
    <t>Ens dieu</t>
  </si>
  <si>
    <t>Sortida de sol</t>
  </si>
  <si>
    <t>Programa Tot Sants</t>
  </si>
  <si>
    <t>Castanyada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</si>
</sst>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d/mm/yy"/>
    <numFmt numFmtId="166" formatCode="hh:mm:ss"/>
    <numFmt numFmtId="167" formatCode="#,##0.00\ &quot;€&quot;"/>
    <numFmt numFmtId="168" formatCode="#,##0\ &quot;€&quot;"/>
    <numFmt numFmtId="169" formatCode="_-* #,##0\ _€_-;\-* #,##0\ _€_-;_-* &quot;-&quot;??\ _€_-;_-@_-"/>
  </numFmts>
  <fonts count="2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b/>
      <sz val="11"/>
      <color rgb="FFF2F2F2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6"/>
      <color rgb="FFFFFFFF"/>
      <name val="Calibri"/>
      <family val="2"/>
    </font>
    <font>
      <b/>
      <sz val="12"/>
      <color rgb="FFC00000"/>
      <name val="Calibri"/>
      <family val="2"/>
    </font>
    <font>
      <b/>
      <sz val="16"/>
      <color rgb="FFF2F2F2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FFC000"/>
        <bgColor rgb="FFFFC000"/>
      </patternFill>
    </fill>
    <fill>
      <patternFill patternType="solid">
        <fgColor rgb="FFDCE6F2"/>
        <bgColor rgb="FFDCE6F2"/>
      </patternFill>
    </fill>
    <fill>
      <patternFill patternType="solid">
        <fgColor rgb="FFFAC090"/>
        <bgColor rgb="FFFAC090"/>
      </patternFill>
    </fill>
    <fill>
      <patternFill patternType="solid">
        <fgColor rgb="FF558ED5"/>
        <bgColor rgb="FF558ED5"/>
      </patternFill>
    </fill>
    <fill>
      <patternFill patternType="solid">
        <fgColor rgb="FFE46C0A"/>
        <bgColor rgb="FFE46C0A"/>
      </patternFill>
    </fill>
    <fill>
      <patternFill patternType="solid">
        <fgColor rgb="FFB9CDE5"/>
        <bgColor rgb="FFB9CDE5"/>
      </patternFill>
    </fill>
    <fill>
      <patternFill patternType="solid">
        <fgColor rgb="FFFDEADA"/>
        <bgColor rgb="FFFDEADA"/>
      </patternFill>
    </fill>
    <fill>
      <patternFill patternType="solid">
        <fgColor rgb="FF0070C0"/>
        <bgColor rgb="FF0070C0"/>
      </patternFill>
    </fill>
    <fill>
      <patternFill patternType="solid">
        <fgColor rgb="FF00381F"/>
        <bgColor rgb="FF00381F"/>
      </patternFill>
    </fill>
    <fill>
      <patternFill patternType="solid">
        <fgColor rgb="FF62A73B"/>
        <bgColor rgb="FF62A73B"/>
      </patternFill>
    </fill>
    <fill>
      <patternFill patternType="solid">
        <fgColor rgb="FF948A54"/>
        <bgColor rgb="FF948A54"/>
      </patternFill>
    </fill>
    <fill>
      <patternFill patternType="solid">
        <fgColor rgb="FFC4BD97"/>
        <bgColor rgb="FFC4BD97"/>
      </patternFill>
    </fill>
    <fill>
      <patternFill patternType="solid">
        <fgColor rgb="FFC0504D"/>
        <bgColor rgb="FFC0504D"/>
      </patternFill>
    </fill>
    <fill>
      <patternFill patternType="solid">
        <fgColor rgb="FFEBF1DE"/>
        <bgColor rgb="FFEBF1DE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00B050"/>
        <bgColor rgb="FFB9CDE5"/>
      </patternFill>
    </fill>
    <fill>
      <patternFill patternType="solid">
        <fgColor rgb="FF00B050"/>
        <bgColor rgb="FFFDEADA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164" fontId="16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9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1" fillId="8" borderId="1" xfId="0" applyFont="1" applyFill="1" applyBorder="1" applyAlignment="1">
      <alignment horizontal="center"/>
    </xf>
    <xf numFmtId="0" fontId="6" fillId="0" borderId="0" xfId="0" applyFont="1"/>
    <xf numFmtId="0" fontId="0" fillId="10" borderId="1" xfId="0" applyFont="1" applyFill="1" applyBorder="1" applyAlignment="1"/>
    <xf numFmtId="14" fontId="0" fillId="9" borderId="2" xfId="0" applyNumberFormat="1" applyFont="1" applyFill="1" applyBorder="1" applyAlignment="1"/>
    <xf numFmtId="0" fontId="0" fillId="9" borderId="3" xfId="0" applyFont="1" applyFill="1" applyBorder="1" applyAlignment="1"/>
    <xf numFmtId="165" fontId="0" fillId="9" borderId="1" xfId="0" applyNumberFormat="1" applyFont="1" applyFill="1" applyBorder="1" applyAlignment="1"/>
    <xf numFmtId="0" fontId="0" fillId="9" borderId="1" xfId="0" applyFont="1" applyFill="1" applyBorder="1" applyAlignment="1">
      <alignment horizontal="center"/>
    </xf>
    <xf numFmtId="14" fontId="1" fillId="4" borderId="2" xfId="0" applyNumberFormat="1" applyFont="1" applyFill="1" applyBorder="1" applyAlignment="1"/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14" borderId="1" xfId="0" applyFont="1" applyFill="1" applyBorder="1" applyAlignment="1"/>
    <xf numFmtId="0" fontId="1" fillId="14" borderId="2" xfId="0" applyFont="1" applyFill="1" applyBorder="1" applyAlignment="1"/>
    <xf numFmtId="0" fontId="1" fillId="15" borderId="1" xfId="0" applyFont="1" applyFill="1" applyBorder="1" applyAlignment="1">
      <alignment horizontal="center"/>
    </xf>
    <xf numFmtId="3" fontId="0" fillId="0" borderId="0" xfId="0" applyNumberFormat="1" applyFont="1" applyAlignment="1"/>
    <xf numFmtId="10" fontId="0" fillId="0" borderId="0" xfId="0" applyNumberFormat="1" applyFont="1" applyAlignment="1"/>
    <xf numFmtId="0" fontId="0" fillId="5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wrapText="1"/>
    </xf>
    <xf numFmtId="14" fontId="0" fillId="9" borderId="3" xfId="0" applyNumberFormat="1" applyFont="1" applyFill="1" applyBorder="1" applyAlignment="1"/>
    <xf numFmtId="0" fontId="0" fillId="5" borderId="1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 vertical="center"/>
    </xf>
    <xf numFmtId="0" fontId="0" fillId="9" borderId="2" xfId="0" applyFont="1" applyFill="1" applyBorder="1" applyAlignment="1"/>
    <xf numFmtId="0" fontId="0" fillId="9" borderId="1" xfId="0" applyFont="1" applyFill="1" applyBorder="1" applyAlignment="1"/>
    <xf numFmtId="0" fontId="4" fillId="16" borderId="1" xfId="0" applyFont="1" applyFill="1" applyBorder="1" applyAlignment="1"/>
    <xf numFmtId="0" fontId="0" fillId="17" borderId="1" xfId="0" applyFont="1" applyFill="1" applyBorder="1" applyAlignment="1"/>
    <xf numFmtId="0" fontId="8" fillId="17" borderId="1" xfId="0" applyFont="1" applyFill="1" applyBorder="1" applyAlignment="1">
      <alignment horizontal="center" vertical="center"/>
    </xf>
    <xf numFmtId="0" fontId="0" fillId="0" borderId="0" xfId="0" applyFont="1" applyAlignment="1"/>
    <xf numFmtId="9" fontId="0" fillId="0" borderId="0" xfId="0" applyNumberFormat="1" applyFont="1" applyAlignment="1"/>
    <xf numFmtId="0" fontId="6" fillId="0" borderId="0" xfId="0" applyFont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horizontal="center"/>
    </xf>
    <xf numFmtId="0" fontId="10" fillId="0" borderId="0" xfId="0" applyFont="1" applyAlignment="1"/>
    <xf numFmtId="0" fontId="11" fillId="10" borderId="1" xfId="0" applyFont="1" applyFill="1" applyBorder="1" applyAlignment="1"/>
    <xf numFmtId="14" fontId="12" fillId="9" borderId="3" xfId="0" applyNumberFormat="1" applyFont="1" applyFill="1" applyBorder="1" applyAlignment="1"/>
    <xf numFmtId="0" fontId="12" fillId="9" borderId="3" xfId="0" applyFont="1" applyFill="1" applyBorder="1" applyAlignment="1"/>
    <xf numFmtId="14" fontId="0" fillId="5" borderId="12" xfId="0" applyNumberFormat="1" applyFont="1" applyFill="1" applyBorder="1" applyAlignment="1">
      <alignment horizontal="right"/>
    </xf>
    <xf numFmtId="0" fontId="0" fillId="9" borderId="12" xfId="0" applyFont="1" applyFill="1" applyBorder="1" applyAlignment="1"/>
    <xf numFmtId="0" fontId="11" fillId="10" borderId="12" xfId="0" applyFont="1" applyFill="1" applyBorder="1" applyAlignment="1"/>
    <xf numFmtId="0" fontId="0" fillId="10" borderId="12" xfId="0" applyFont="1" applyFill="1" applyBorder="1" applyAlignment="1"/>
    <xf numFmtId="0" fontId="3" fillId="10" borderId="1" xfId="0" applyFont="1" applyFill="1" applyBorder="1" applyAlignment="1"/>
    <xf numFmtId="0" fontId="1" fillId="0" borderId="0" xfId="0" applyFont="1" applyAlignment="1"/>
    <xf numFmtId="164" fontId="0" fillId="18" borderId="0" xfId="1" applyFont="1" applyFill="1" applyAlignment="1">
      <alignment horizontal="center"/>
    </xf>
    <xf numFmtId="0" fontId="0" fillId="18" borderId="0" xfId="0" applyFont="1" applyFill="1" applyAlignment="1"/>
    <xf numFmtId="14" fontId="0" fillId="9" borderId="12" xfId="0" applyNumberFormat="1" applyFont="1" applyFill="1" applyBorder="1" applyAlignment="1"/>
    <xf numFmtId="14" fontId="0" fillId="5" borderId="12" xfId="0" applyNumberFormat="1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0" fontId="8" fillId="17" borderId="12" xfId="0" applyFont="1" applyFill="1" applyBorder="1" applyAlignment="1">
      <alignment horizontal="center" vertical="center"/>
    </xf>
    <xf numFmtId="167" fontId="0" fillId="9" borderId="1" xfId="0" applyNumberFormat="1" applyFont="1" applyFill="1" applyBorder="1" applyAlignment="1">
      <alignment horizontal="center"/>
    </xf>
    <xf numFmtId="167" fontId="1" fillId="15" borderId="1" xfId="0" applyNumberFormat="1" applyFont="1" applyFill="1" applyBorder="1" applyAlignment="1">
      <alignment horizontal="center"/>
    </xf>
    <xf numFmtId="0" fontId="12" fillId="9" borderId="1" xfId="0" applyFont="1" applyFill="1" applyBorder="1" applyAlignment="1"/>
    <xf numFmtId="3" fontId="0" fillId="9" borderId="1" xfId="0" applyNumberFormat="1" applyFont="1" applyFill="1" applyBorder="1" applyAlignment="1">
      <alignment horizontal="center"/>
    </xf>
    <xf numFmtId="3" fontId="1" fillId="15" borderId="1" xfId="0" applyNumberFormat="1" applyFont="1" applyFill="1" applyBorder="1" applyAlignment="1">
      <alignment horizontal="center"/>
    </xf>
    <xf numFmtId="167" fontId="0" fillId="0" borderId="0" xfId="0" applyNumberFormat="1" applyFont="1" applyAlignment="1"/>
    <xf numFmtId="3" fontId="8" fillId="17" borderId="1" xfId="0" applyNumberFormat="1" applyFont="1" applyFill="1" applyBorder="1" applyAlignment="1">
      <alignment horizontal="center" vertical="center"/>
    </xf>
    <xf numFmtId="168" fontId="8" fillId="17" borderId="1" xfId="0" applyNumberFormat="1" applyFont="1" applyFill="1" applyBorder="1" applyAlignment="1">
      <alignment horizontal="center" vertical="center"/>
    </xf>
    <xf numFmtId="14" fontId="12" fillId="9" borderId="2" xfId="0" applyNumberFormat="1" applyFont="1" applyFill="1" applyBorder="1" applyAlignment="1"/>
    <xf numFmtId="0" fontId="0" fillId="0" borderId="0" xfId="0" applyFont="1" applyAlignment="1">
      <alignment horizontal="right"/>
    </xf>
    <xf numFmtId="14" fontId="0" fillId="9" borderId="1" xfId="0" applyNumberFormat="1" applyFont="1" applyFill="1" applyBorder="1" applyAlignment="1"/>
    <xf numFmtId="14" fontId="12" fillId="9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3" fontId="0" fillId="9" borderId="12" xfId="0" applyNumberFormat="1" applyFont="1" applyFill="1" applyBorder="1" applyAlignment="1">
      <alignment horizontal="center"/>
    </xf>
    <xf numFmtId="16" fontId="0" fillId="0" borderId="0" xfId="0" applyNumberFormat="1" applyFont="1" applyAlignment="1"/>
    <xf numFmtId="0" fontId="18" fillId="13" borderId="12" xfId="0" applyFont="1" applyFill="1" applyBorder="1" applyAlignment="1">
      <alignment horizontal="center"/>
    </xf>
    <xf numFmtId="0" fontId="18" fillId="13" borderId="12" xfId="0" applyFont="1" applyFill="1" applyBorder="1" applyAlignment="1">
      <alignment horizontal="center" vertical="center"/>
    </xf>
    <xf numFmtId="3" fontId="0" fillId="0" borderId="12" xfId="0" applyNumberFormat="1" applyFont="1" applyBorder="1" applyAlignment="1">
      <alignment horizontal="center"/>
    </xf>
    <xf numFmtId="3" fontId="0" fillId="0" borderId="12" xfId="0" applyNumberFormat="1" applyFont="1" applyBorder="1" applyAlignment="1"/>
    <xf numFmtId="10" fontId="13" fillId="0" borderId="12" xfId="0" applyNumberFormat="1" applyFont="1" applyBorder="1" applyAlignment="1">
      <alignment horizontal="center"/>
    </xf>
    <xf numFmtId="10" fontId="0" fillId="0" borderId="12" xfId="0" applyNumberFormat="1" applyFont="1" applyBorder="1" applyAlignment="1">
      <alignment horizontal="center"/>
    </xf>
    <xf numFmtId="10" fontId="0" fillId="0" borderId="12" xfId="0" applyNumberFormat="1" applyFont="1" applyBorder="1" applyAlignment="1"/>
    <xf numFmtId="0" fontId="0" fillId="0" borderId="12" xfId="0" applyFont="1" applyBorder="1" applyAlignment="1">
      <alignment horizontal="center"/>
    </xf>
    <xf numFmtId="166" fontId="0" fillId="0" borderId="12" xfId="0" applyNumberFormat="1" applyFont="1" applyBorder="1" applyAlignment="1">
      <alignment horizontal="center"/>
    </xf>
    <xf numFmtId="0" fontId="0" fillId="0" borderId="12" xfId="0" applyFont="1" applyBorder="1" applyAlignment="1"/>
    <xf numFmtId="0" fontId="13" fillId="0" borderId="12" xfId="0" applyFont="1" applyBorder="1" applyAlignment="1">
      <alignment horizontal="left"/>
    </xf>
    <xf numFmtId="0" fontId="1" fillId="13" borderId="12" xfId="0" applyFont="1" applyFill="1" applyBorder="1" applyAlignment="1">
      <alignment horizontal="center"/>
    </xf>
    <xf numFmtId="0" fontId="12" fillId="0" borderId="0" xfId="0" applyFont="1" applyAlignment="1"/>
    <xf numFmtId="9" fontId="0" fillId="0" borderId="0" xfId="3" applyFont="1" applyAlignment="1"/>
    <xf numFmtId="9" fontId="0" fillId="0" borderId="0" xfId="3" applyNumberFormat="1" applyFont="1" applyAlignment="1"/>
    <xf numFmtId="1" fontId="0" fillId="0" borderId="0" xfId="0" applyNumberFormat="1" applyFont="1" applyAlignment="1"/>
    <xf numFmtId="44" fontId="0" fillId="0" borderId="0" xfId="2" applyFont="1" applyAlignment="1"/>
    <xf numFmtId="169" fontId="0" fillId="0" borderId="0" xfId="1" applyNumberFormat="1" applyFont="1" applyAlignment="1"/>
    <xf numFmtId="164" fontId="0" fillId="0" borderId="0" xfId="0" applyNumberFormat="1" applyFont="1" applyAlignment="1"/>
    <xf numFmtId="0" fontId="12" fillId="0" borderId="0" xfId="0" applyFont="1" applyAlignment="1">
      <alignment horizontal="right"/>
    </xf>
    <xf numFmtId="0" fontId="12" fillId="0" borderId="15" xfId="0" applyFont="1" applyBorder="1" applyAlignment="1"/>
    <xf numFmtId="0" fontId="0" fillId="0" borderId="16" xfId="0" applyFont="1" applyBorder="1" applyAlignment="1"/>
    <xf numFmtId="1" fontId="0" fillId="0" borderId="16" xfId="0" applyNumberFormat="1" applyFont="1" applyBorder="1" applyAlignment="1"/>
    <xf numFmtId="0" fontId="12" fillId="0" borderId="17" xfId="0" applyFont="1" applyBorder="1" applyAlignment="1"/>
    <xf numFmtId="1" fontId="0" fillId="0" borderId="18" xfId="0" applyNumberFormat="1" applyFont="1" applyBorder="1" applyAlignment="1"/>
    <xf numFmtId="9" fontId="0" fillId="0" borderId="16" xfId="0" applyNumberFormat="1" applyFont="1" applyBorder="1" applyAlignment="1"/>
    <xf numFmtId="9" fontId="0" fillId="0" borderId="18" xfId="0" applyNumberFormat="1" applyFont="1" applyBorder="1" applyAlignment="1"/>
    <xf numFmtId="10" fontId="0" fillId="0" borderId="16" xfId="0" applyNumberFormat="1" applyFont="1" applyBorder="1" applyAlignment="1"/>
    <xf numFmtId="10" fontId="0" fillId="0" borderId="18" xfId="0" applyNumberFormat="1" applyFont="1" applyBorder="1" applyAlignment="1"/>
    <xf numFmtId="9" fontId="0" fillId="0" borderId="16" xfId="3" applyFont="1" applyBorder="1" applyAlignment="1"/>
    <xf numFmtId="0" fontId="12" fillId="0" borderId="15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20" fontId="12" fillId="9" borderId="3" xfId="0" applyNumberFormat="1" applyFont="1" applyFill="1" applyBorder="1" applyAlignment="1"/>
    <xf numFmtId="10" fontId="12" fillId="0" borderId="12" xfId="0" applyNumberFormat="1" applyFont="1" applyBorder="1" applyAlignment="1"/>
    <xf numFmtId="3" fontId="13" fillId="0" borderId="19" xfId="0" applyNumberFormat="1" applyFont="1" applyBorder="1" applyAlignment="1">
      <alignment horizontal="center"/>
    </xf>
    <xf numFmtId="10" fontId="13" fillId="0" borderId="19" xfId="0" applyNumberFormat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166" fontId="13" fillId="0" borderId="19" xfId="0" applyNumberFormat="1" applyFont="1" applyBorder="1" applyAlignment="1">
      <alignment horizontal="center"/>
    </xf>
    <xf numFmtId="14" fontId="0" fillId="9" borderId="1" xfId="0" applyNumberFormat="1" applyFont="1" applyFill="1" applyBorder="1" applyAlignment="1">
      <alignment horizontal="center"/>
    </xf>
    <xf numFmtId="3" fontId="13" fillId="0" borderId="0" xfId="0" applyNumberFormat="1" applyFont="1" applyAlignment="1">
      <alignment horizontal="center"/>
    </xf>
    <xf numFmtId="14" fontId="0" fillId="19" borderId="2" xfId="0" applyNumberFormat="1" applyFont="1" applyFill="1" applyBorder="1" applyAlignment="1"/>
    <xf numFmtId="14" fontId="0" fillId="19" borderId="3" xfId="0" applyNumberFormat="1" applyFont="1" applyFill="1" applyBorder="1" applyAlignment="1"/>
    <xf numFmtId="0" fontId="0" fillId="19" borderId="3" xfId="0" applyFont="1" applyFill="1" applyBorder="1" applyAlignment="1"/>
    <xf numFmtId="0" fontId="0" fillId="20" borderId="1" xfId="0" applyFont="1" applyFill="1" applyBorder="1" applyAlignment="1">
      <alignment horizontal="center"/>
    </xf>
    <xf numFmtId="14" fontId="12" fillId="19" borderId="3" xfId="0" applyNumberFormat="1" applyFont="1" applyFill="1" applyBorder="1" applyAlignment="1"/>
    <xf numFmtId="0" fontId="12" fillId="19" borderId="3" xfId="0" applyFont="1" applyFill="1" applyBorder="1" applyAlignment="1"/>
    <xf numFmtId="0" fontId="0" fillId="19" borderId="1" xfId="0" applyFont="1" applyFill="1" applyBorder="1" applyAlignment="1"/>
    <xf numFmtId="0" fontId="0" fillId="19" borderId="12" xfId="0" applyFont="1" applyFill="1" applyBorder="1" applyAlignment="1"/>
    <xf numFmtId="0" fontId="0" fillId="19" borderId="20" xfId="0" applyFont="1" applyFill="1" applyBorder="1" applyAlignment="1">
      <alignment horizontal="center"/>
    </xf>
    <xf numFmtId="0" fontId="0" fillId="19" borderId="12" xfId="0" applyFont="1" applyFill="1" applyBorder="1" applyAlignment="1">
      <alignment horizontal="center"/>
    </xf>
    <xf numFmtId="0" fontId="12" fillId="19" borderId="2" xfId="0" applyFont="1" applyFill="1" applyBorder="1" applyAlignment="1"/>
    <xf numFmtId="14" fontId="0" fillId="19" borderId="12" xfId="0" applyNumberFormat="1" applyFont="1" applyFill="1" applyBorder="1" applyAlignment="1"/>
    <xf numFmtId="14" fontId="12" fillId="19" borderId="12" xfId="0" applyNumberFormat="1" applyFont="1" applyFill="1" applyBorder="1" applyAlignment="1"/>
    <xf numFmtId="0" fontId="12" fillId="19" borderId="12" xfId="0" applyFont="1" applyFill="1" applyBorder="1" applyAlignment="1"/>
    <xf numFmtId="167" fontId="0" fillId="9" borderId="12" xfId="0" applyNumberFormat="1" applyFont="1" applyFill="1" applyBorder="1" applyAlignment="1">
      <alignment horizontal="center"/>
    </xf>
    <xf numFmtId="10" fontId="0" fillId="0" borderId="16" xfId="3" applyNumberFormat="1" applyFont="1" applyBorder="1" applyAlignment="1"/>
    <xf numFmtId="0" fontId="12" fillId="20" borderId="1" xfId="0" applyFont="1" applyFill="1" applyBorder="1" applyAlignment="1">
      <alignment horizontal="center"/>
    </xf>
    <xf numFmtId="14" fontId="12" fillId="19" borderId="2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18" fillId="12" borderId="12" xfId="0" applyFont="1" applyFill="1" applyBorder="1" applyAlignment="1">
      <alignment horizontal="center" vertical="center"/>
    </xf>
    <xf numFmtId="0" fontId="19" fillId="0" borderId="12" xfId="0" applyFont="1" applyBorder="1"/>
    <xf numFmtId="0" fontId="18" fillId="13" borderId="12" xfId="0" applyFont="1" applyFill="1" applyBorder="1" applyAlignment="1">
      <alignment horizontal="left" vertical="center"/>
    </xf>
    <xf numFmtId="14" fontId="4" fillId="11" borderId="4" xfId="0" applyNumberFormat="1" applyFont="1" applyFill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14" fontId="4" fillId="7" borderId="4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4">
    <cellStyle name="Coma" xfId="1" builtinId="3"/>
    <cellStyle name="Moneda" xfId="2" builtinId="4"/>
    <cellStyle name="Normal" xfId="0" builtinId="0"/>
    <cellStyle name="Percentat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facebook.com/trlaselva/?__cft__%5b0%5d=AZXLt8s9Ka8Y6fFoea5fuJUipwF6XdqXpuoJd0CZpXrReqdWenncUz4QdabAgPfhM1NKfYwmnRqr2K0eq__zx4LfCwVcYEDM2ko1LYTHGCu_2LKrdkhohji5KiVYMuy7MOQhZh38Jclai8tBzefKjNMbMRPIxaeSZmz3W0cRVqwMtA&amp;__tn__=kK-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facebook.com/trlaselva/?__cft__%5b0%5d=AZXLt8s9Ka8Y6fFoea5fuJUipwF6XdqXpuoJd0CZpXrReqdWenncUz4QdabAgPfhM1NKfYwmnRqr2K0eq__zx4LfCwVcYEDM2ko1LYTHGCu_2LKrdkhohji5KiVYMuy7MOQhZh38Jclai8tBzefKjNMbMRPIxaeSZmz3W0cRVqwMtA&amp;__tn__=kK-R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9D2E-FE1E-4B6C-8A4D-F53C54FA7D2E}">
  <dimension ref="A1:E39"/>
  <sheetViews>
    <sheetView tabSelected="1" workbookViewId="0">
      <selection activeCell="D22" sqref="D22"/>
    </sheetView>
  </sheetViews>
  <sheetFormatPr defaultColWidth="9.140625" defaultRowHeight="15" x14ac:dyDescent="0.25"/>
  <cols>
    <col min="1" max="1" width="32" bestFit="1" customWidth="1"/>
    <col min="2" max="2" width="8.42578125" customWidth="1"/>
    <col min="4" max="4" width="26.7109375" bestFit="1" customWidth="1"/>
    <col min="5" max="5" width="8.42578125" bestFit="1" customWidth="1"/>
  </cols>
  <sheetData>
    <row r="1" spans="1:5" x14ac:dyDescent="0.25">
      <c r="A1" s="130" t="s">
        <v>111</v>
      </c>
      <c r="B1" s="131"/>
      <c r="D1" s="130" t="s">
        <v>47</v>
      </c>
      <c r="E1" s="131"/>
    </row>
    <row r="2" spans="1:5" x14ac:dyDescent="0.25">
      <c r="A2" s="92" t="s">
        <v>112</v>
      </c>
      <c r="B2" s="101">
        <f>(WEB!E4-WEB!D4)/WEB!E4</f>
        <v>0.48971962616822429</v>
      </c>
      <c r="D2" s="92" t="s">
        <v>105</v>
      </c>
      <c r="E2" s="93">
        <f>'ESTADISTIQUES EVOLUCIÓ'!C18</f>
        <v>126</v>
      </c>
    </row>
    <row r="3" spans="1:5" s="35" customFormat="1" x14ac:dyDescent="0.25">
      <c r="A3" s="92" t="s">
        <v>113</v>
      </c>
      <c r="B3" s="101">
        <f>(WEB!E5-WEB!D5)/WEB!E5</f>
        <v>0.40970367149158227</v>
      </c>
      <c r="D3" s="92" t="s">
        <v>106</v>
      </c>
      <c r="E3" s="94">
        <f>'ESTADISTIQUES EVOLUCIÓ'!D18/RESUM!E2</f>
        <v>16.333333333333332</v>
      </c>
    </row>
    <row r="4" spans="1:5" s="35" customFormat="1" x14ac:dyDescent="0.25">
      <c r="A4" s="92" t="s">
        <v>114</v>
      </c>
      <c r="B4" s="101">
        <f>(WEB!E7-WEB!D7)/WEB!E7</f>
        <v>0.57312878881603369</v>
      </c>
      <c r="D4" s="92" t="s">
        <v>107</v>
      </c>
      <c r="E4" s="94">
        <f>'ESTADISTIQUES EVOLUCIÓ'!F34/RESUM!E2</f>
        <v>1.0873015873015872</v>
      </c>
    </row>
    <row r="5" spans="1:5" s="35" customFormat="1" x14ac:dyDescent="0.25">
      <c r="A5" s="132" t="s">
        <v>120</v>
      </c>
      <c r="B5" s="133"/>
      <c r="D5" s="92" t="s">
        <v>108</v>
      </c>
      <c r="E5" s="94">
        <f>'ESTADISTIQUES EVOLUCIÓ'!H18/RESUM!E2</f>
        <v>2</v>
      </c>
    </row>
    <row r="6" spans="1:5" s="35" customFormat="1" ht="15.75" thickBot="1" x14ac:dyDescent="0.3">
      <c r="A6" s="102" t="s">
        <v>115</v>
      </c>
      <c r="B6" s="127">
        <f>WEB!E15</f>
        <v>0.14399999999999999</v>
      </c>
      <c r="D6" s="95" t="s">
        <v>109</v>
      </c>
      <c r="E6" s="96">
        <f>'ESTADISTIQUES EVOLUCIÓ'!J18/RESUM!E2</f>
        <v>499.82539682539681</v>
      </c>
    </row>
    <row r="7" spans="1:5" s="35" customFormat="1" ht="15.75" thickBot="1" x14ac:dyDescent="0.3">
      <c r="A7" s="102" t="s">
        <v>116</v>
      </c>
      <c r="B7" s="127">
        <f>WEB!E16</f>
        <v>0.69399999999999995</v>
      </c>
    </row>
    <row r="8" spans="1:5" s="35" customFormat="1" x14ac:dyDescent="0.25">
      <c r="A8" s="102" t="s">
        <v>117</v>
      </c>
      <c r="B8" s="127">
        <f>WEB!E17</f>
        <v>6.2E-2</v>
      </c>
      <c r="D8" s="130" t="s">
        <v>100</v>
      </c>
      <c r="E8" s="131"/>
    </row>
    <row r="9" spans="1:5" x14ac:dyDescent="0.25">
      <c r="A9" s="102" t="s">
        <v>118</v>
      </c>
      <c r="B9" s="127">
        <f>WEB!E18</f>
        <v>8.1000000000000003E-2</v>
      </c>
      <c r="D9" s="92" t="s">
        <v>105</v>
      </c>
      <c r="E9" s="93">
        <f>'ESTADISTIQUES EVOLUCIÓ'!C34</f>
        <v>108</v>
      </c>
    </row>
    <row r="10" spans="1:5" ht="15.75" thickBot="1" x14ac:dyDescent="0.3">
      <c r="A10" s="103" t="s">
        <v>119</v>
      </c>
      <c r="B10" s="100">
        <f>WEB!E19</f>
        <v>1.7999999999999999E-2</v>
      </c>
      <c r="D10" s="92" t="s">
        <v>106</v>
      </c>
      <c r="E10" s="94">
        <f>'ESTADISTIQUES EVOLUCIÓ'!D34/'ESTADISTIQUES EVOLUCIÓ'!C34</f>
        <v>78.731481481481481</v>
      </c>
    </row>
    <row r="11" spans="1:5" ht="15.75" thickBot="1" x14ac:dyDescent="0.3">
      <c r="A11" s="91"/>
      <c r="B11" s="85"/>
      <c r="C11" s="35"/>
      <c r="D11" s="92" t="s">
        <v>107</v>
      </c>
      <c r="E11" s="94">
        <f>'ESTADISTIQUES EVOLUCIÓ'!F34/RESUM!E9</f>
        <v>1.2685185185185186</v>
      </c>
    </row>
    <row r="12" spans="1:5" x14ac:dyDescent="0.25">
      <c r="A12" s="130" t="s">
        <v>103</v>
      </c>
      <c r="B12" s="131"/>
      <c r="D12" s="92" t="s">
        <v>110</v>
      </c>
      <c r="E12" s="94">
        <f>'ESTADISTIQUES EVOLUCIÓ'!H34/RESUM!E9</f>
        <v>4.9722222222222223</v>
      </c>
    </row>
    <row r="13" spans="1:5" ht="15.75" thickBot="1" x14ac:dyDescent="0.3">
      <c r="A13" s="92" t="s">
        <v>53</v>
      </c>
      <c r="B13" s="99">
        <f>WEB!N27</f>
        <v>0.36791666666666667</v>
      </c>
      <c r="D13" s="95" t="s">
        <v>109</v>
      </c>
      <c r="E13" s="96">
        <f>'ESTADISTIQUES EVOLUCIÓ'!L34/RESUM!E9</f>
        <v>724.74074074074076</v>
      </c>
    </row>
    <row r="14" spans="1:5" x14ac:dyDescent="0.25">
      <c r="A14" s="92" t="s">
        <v>101</v>
      </c>
      <c r="B14" s="99">
        <f>WEB!N28</f>
        <v>3.7850000000000002E-2</v>
      </c>
      <c r="D14" s="84"/>
      <c r="E14" s="35"/>
    </row>
    <row r="15" spans="1:5" ht="15.75" thickBot="1" x14ac:dyDescent="0.3">
      <c r="A15" s="95" t="s">
        <v>102</v>
      </c>
      <c r="B15" s="100">
        <f>WEB!N29</f>
        <v>1.2615666666666667</v>
      </c>
    </row>
    <row r="16" spans="1:5" ht="15.75" thickBot="1" x14ac:dyDescent="0.3"/>
    <row r="17" spans="1:5" x14ac:dyDescent="0.25">
      <c r="A17" s="130" t="s">
        <v>121</v>
      </c>
      <c r="B17" s="131"/>
    </row>
    <row r="18" spans="1:5" x14ac:dyDescent="0.25">
      <c r="A18" s="92" t="s">
        <v>57</v>
      </c>
      <c r="B18" s="94">
        <f>'ESTADISTIQUES EVOLUCIÓ'!B50</f>
        <v>394.72727272727275</v>
      </c>
    </row>
    <row r="19" spans="1:5" x14ac:dyDescent="0.25">
      <c r="A19" s="92" t="s">
        <v>76</v>
      </c>
      <c r="B19" s="97">
        <f>'ESTADISTIQUES EVOLUCIÓ'!D50</f>
        <v>0.59325000000000006</v>
      </c>
    </row>
    <row r="20" spans="1:5" ht="15.75" thickBot="1" x14ac:dyDescent="0.3">
      <c r="A20" s="95" t="s">
        <v>78</v>
      </c>
      <c r="B20" s="98">
        <f>'ESTADISTIQUES EVOLUCIÓ'!F50</f>
        <v>0.1085</v>
      </c>
    </row>
    <row r="24" spans="1:5" x14ac:dyDescent="0.25">
      <c r="D24" s="35"/>
      <c r="E24" s="35"/>
    </row>
    <row r="25" spans="1:5" s="35" customFormat="1" x14ac:dyDescent="0.25">
      <c r="A25"/>
      <c r="B25"/>
      <c r="C25"/>
    </row>
    <row r="26" spans="1:5" s="35" customFormat="1" x14ac:dyDescent="0.25"/>
    <row r="27" spans="1:5" s="35" customFormat="1" x14ac:dyDescent="0.25"/>
    <row r="28" spans="1:5" s="35" customFormat="1" x14ac:dyDescent="0.25"/>
    <row r="29" spans="1:5" s="35" customFormat="1" x14ac:dyDescent="0.25"/>
    <row r="30" spans="1:5" s="35" customFormat="1" x14ac:dyDescent="0.25">
      <c r="D30"/>
      <c r="E30"/>
    </row>
    <row r="31" spans="1:5" x14ac:dyDescent="0.25">
      <c r="A31" s="35"/>
      <c r="B31" s="35"/>
      <c r="C31" s="35"/>
    </row>
    <row r="37" spans="1:2" x14ac:dyDescent="0.25">
      <c r="A37" s="49" t="s">
        <v>104</v>
      </c>
    </row>
    <row r="38" spans="1:2" x14ac:dyDescent="0.25">
      <c r="A38" s="84" t="s">
        <v>93</v>
      </c>
      <c r="B38" s="23">
        <f>'ESTADISTIQUES EVOLUCIÓ'!C66</f>
        <v>3046344</v>
      </c>
    </row>
    <row r="39" spans="1:2" x14ac:dyDescent="0.25">
      <c r="A39" s="84" t="s">
        <v>94</v>
      </c>
      <c r="B39" s="88">
        <f>'ESTADISTIQUES EVOLUCIÓ'!D66</f>
        <v>4739</v>
      </c>
    </row>
  </sheetData>
  <mergeCells count="6">
    <mergeCell ref="A17:B17"/>
    <mergeCell ref="A1:B1"/>
    <mergeCell ref="D1:E1"/>
    <mergeCell ref="D8:E8"/>
    <mergeCell ref="A12:B12"/>
    <mergeCell ref="A5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85"/>
  <sheetViews>
    <sheetView topLeftCell="A22" workbookViewId="0">
      <selection activeCell="B48" sqref="B48"/>
    </sheetView>
  </sheetViews>
  <sheetFormatPr defaultColWidth="14.42578125" defaultRowHeight="15" customHeight="1" x14ac:dyDescent="0.25"/>
  <cols>
    <col min="1" max="2" width="10.7109375" customWidth="1"/>
    <col min="3" max="3" width="11.5703125" customWidth="1"/>
    <col min="4" max="4" width="12.5703125" customWidth="1"/>
    <col min="5" max="5" width="11.5703125" customWidth="1"/>
    <col min="6" max="6" width="12" customWidth="1"/>
    <col min="7" max="7" width="11.5703125" customWidth="1"/>
    <col min="8" max="8" width="12.85546875" bestFit="1" customWidth="1"/>
    <col min="9" max="9" width="11.5703125" customWidth="1"/>
    <col min="10" max="10" width="15.85546875" customWidth="1"/>
    <col min="11" max="11" width="11.5703125" customWidth="1"/>
    <col min="12" max="12" width="10.7109375" customWidth="1"/>
    <col min="13" max="13" width="11.5703125" customWidth="1"/>
    <col min="14" max="14" width="70" bestFit="1" customWidth="1"/>
    <col min="15" max="15" width="10.7109375" customWidth="1"/>
    <col min="16" max="16" width="14" bestFit="1" customWidth="1"/>
    <col min="17" max="26" width="8.7109375" customWidth="1"/>
  </cols>
  <sheetData>
    <row r="1" spans="1:14" ht="13.5" customHeight="1" x14ac:dyDescent="0.25">
      <c r="A1" s="134" t="s">
        <v>82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</row>
    <row r="2" spans="1:14" ht="13.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</row>
    <row r="3" spans="1:14" ht="13.5" customHeight="1" x14ac:dyDescent="0.25"/>
    <row r="4" spans="1:14" ht="13.5" customHeight="1" x14ac:dyDescent="0.25">
      <c r="A4" s="32" t="s">
        <v>56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4" ht="13.5" customHeight="1" x14ac:dyDescent="0.25">
      <c r="A5" s="33"/>
      <c r="B5" s="34" t="s">
        <v>57</v>
      </c>
      <c r="C5" s="34" t="s">
        <v>58</v>
      </c>
      <c r="D5" s="34" t="s">
        <v>59</v>
      </c>
      <c r="E5" s="34" t="s">
        <v>83</v>
      </c>
      <c r="F5" s="34" t="s">
        <v>60</v>
      </c>
      <c r="G5" s="34" t="s">
        <v>83</v>
      </c>
      <c r="H5" s="34" t="s">
        <v>61</v>
      </c>
      <c r="I5" s="34" t="s">
        <v>83</v>
      </c>
      <c r="J5" s="34" t="s">
        <v>62</v>
      </c>
      <c r="K5" s="34" t="s">
        <v>83</v>
      </c>
      <c r="L5" s="34" t="s">
        <v>60</v>
      </c>
    </row>
    <row r="6" spans="1:14" ht="13.5" customHeight="1" x14ac:dyDescent="0.25">
      <c r="A6" s="35" t="s">
        <v>63</v>
      </c>
      <c r="B6" s="23">
        <f>FACEBOOK!F16</f>
        <v>2649</v>
      </c>
      <c r="C6" s="35">
        <v>13</v>
      </c>
      <c r="D6" s="23">
        <f>FACEBOOK!G16</f>
        <v>235</v>
      </c>
      <c r="E6" s="50">
        <f>D6/$C6</f>
        <v>18.076923076923077</v>
      </c>
      <c r="F6" s="35">
        <f>FACEBOOK!H16</f>
        <v>4</v>
      </c>
      <c r="G6" s="50">
        <f>F6/$C6</f>
        <v>0.30769230769230771</v>
      </c>
      <c r="H6" s="35">
        <f>FACEBOOK!I16</f>
        <v>12</v>
      </c>
      <c r="I6" s="50">
        <f>H6/$C6</f>
        <v>0.92307692307692313</v>
      </c>
      <c r="J6" s="23">
        <f>FACEBOOK!J16</f>
        <v>6386</v>
      </c>
      <c r="K6" s="50">
        <f>J6/$C6</f>
        <v>491.23076923076923</v>
      </c>
      <c r="L6" s="51"/>
    </row>
    <row r="7" spans="1:14" ht="13.5" customHeight="1" x14ac:dyDescent="0.25">
      <c r="A7" s="35" t="s">
        <v>17</v>
      </c>
      <c r="B7" s="23">
        <f>FACEBOOK!F31</f>
        <v>2660</v>
      </c>
      <c r="C7" s="35">
        <f>FACEBOOK!A30</f>
        <v>12</v>
      </c>
      <c r="D7" s="23">
        <f>FACEBOOK!G31</f>
        <v>157</v>
      </c>
      <c r="E7" s="50">
        <f t="shared" ref="E7:E17" si="0">D7/$C7</f>
        <v>13.083333333333334</v>
      </c>
      <c r="F7" s="35">
        <f>FACEBOOK!H31</f>
        <v>2</v>
      </c>
      <c r="G7" s="50">
        <f t="shared" ref="G7" si="1">F7/$C7</f>
        <v>0.16666666666666666</v>
      </c>
      <c r="H7" s="35">
        <f>FACEBOOK!I31</f>
        <v>10</v>
      </c>
      <c r="I7" s="50">
        <f t="shared" ref="I7" si="2">H7/$C7</f>
        <v>0.83333333333333337</v>
      </c>
      <c r="J7" s="23">
        <f>FACEBOOK!J31</f>
        <v>4541</v>
      </c>
      <c r="K7" s="50">
        <f t="shared" ref="K7" si="3">J7/$C7</f>
        <v>378.41666666666669</v>
      </c>
      <c r="L7" s="51"/>
    </row>
    <row r="8" spans="1:14" ht="13.5" customHeight="1" x14ac:dyDescent="0.25">
      <c r="A8" s="35" t="s">
        <v>37</v>
      </c>
      <c r="B8" s="23">
        <f>FACEBOOK!F48</f>
        <v>2789</v>
      </c>
      <c r="C8" s="35">
        <v>14</v>
      </c>
      <c r="D8" s="23">
        <f>FACEBOOK!G48</f>
        <v>219</v>
      </c>
      <c r="E8" s="50">
        <f t="shared" si="0"/>
        <v>15.642857142857142</v>
      </c>
      <c r="F8" s="35">
        <f>FACEBOOK!H48</f>
        <v>7</v>
      </c>
      <c r="G8" s="50">
        <f t="shared" ref="G8" si="4">F8/$C8</f>
        <v>0.5</v>
      </c>
      <c r="H8" s="35">
        <f>FACEBOOK!I48</f>
        <v>23</v>
      </c>
      <c r="I8" s="50">
        <f t="shared" ref="I8" si="5">H8/$C8</f>
        <v>1.6428571428571428</v>
      </c>
      <c r="J8" s="23">
        <f>FACEBOOK!J48</f>
        <v>7029</v>
      </c>
      <c r="K8" s="50">
        <f>J8/$C8</f>
        <v>502.07142857142856</v>
      </c>
      <c r="L8" s="51"/>
    </row>
    <row r="9" spans="1:14" ht="13.5" customHeight="1" x14ac:dyDescent="0.25">
      <c r="A9" s="35" t="s">
        <v>6</v>
      </c>
      <c r="B9" s="23">
        <f>FACEBOOK!F69</f>
        <v>2812</v>
      </c>
      <c r="C9" s="35">
        <f>FACEBOOK!A68</f>
        <v>18</v>
      </c>
      <c r="D9" s="23">
        <f>FACEBOOK!G69</f>
        <v>460</v>
      </c>
      <c r="E9" s="50">
        <f t="shared" si="0"/>
        <v>25.555555555555557</v>
      </c>
      <c r="F9" s="35">
        <f>FACEBOOK!H69</f>
        <v>35</v>
      </c>
      <c r="G9" s="50">
        <f t="shared" ref="G9" si="6">F9/$C9</f>
        <v>1.9444444444444444</v>
      </c>
      <c r="H9" s="35">
        <f>FACEBOOK!I69</f>
        <v>73</v>
      </c>
      <c r="I9" s="50">
        <f t="shared" ref="I9" si="7">H9/$C9</f>
        <v>4.0555555555555554</v>
      </c>
      <c r="J9" s="23">
        <f>FACEBOOK!J69</f>
        <v>12826</v>
      </c>
      <c r="K9" s="50">
        <f t="shared" ref="K9" si="8">J9/$C9</f>
        <v>712.55555555555554</v>
      </c>
      <c r="L9" s="51"/>
    </row>
    <row r="10" spans="1:14" ht="13.5" customHeight="1" x14ac:dyDescent="0.25">
      <c r="A10" s="35" t="s">
        <v>33</v>
      </c>
      <c r="B10" s="23">
        <f>FACEBOOK!F86</f>
        <v>2811</v>
      </c>
      <c r="C10" s="35">
        <f>FACEBOOK!A85</f>
        <v>14</v>
      </c>
      <c r="D10" s="23">
        <f>FACEBOOK!G86</f>
        <v>191</v>
      </c>
      <c r="E10" s="50">
        <f t="shared" si="0"/>
        <v>13.642857142857142</v>
      </c>
      <c r="F10" s="35">
        <f>FACEBOOK!H86</f>
        <v>3</v>
      </c>
      <c r="G10" s="50">
        <f t="shared" ref="G10" si="9">F10/$C10</f>
        <v>0.21428571428571427</v>
      </c>
      <c r="H10" s="35">
        <f>FACEBOOK!I86</f>
        <v>19</v>
      </c>
      <c r="I10" s="50">
        <f t="shared" ref="I10" si="10">H10/$C10</f>
        <v>1.3571428571428572</v>
      </c>
      <c r="J10" s="23">
        <f>FACEBOOK!J86</f>
        <v>5041</v>
      </c>
      <c r="K10" s="50">
        <f t="shared" ref="K10" si="11">J10/$C10</f>
        <v>360.07142857142856</v>
      </c>
      <c r="L10" s="51"/>
    </row>
    <row r="11" spans="1:14" ht="13.5" customHeight="1" x14ac:dyDescent="0.25">
      <c r="A11" s="35" t="s">
        <v>64</v>
      </c>
      <c r="B11" s="23">
        <f>FACEBOOK!F102</f>
        <v>2821</v>
      </c>
      <c r="C11" s="35">
        <v>13</v>
      </c>
      <c r="D11" s="23">
        <f>FACEBOOK!G102</f>
        <v>213</v>
      </c>
      <c r="E11" s="50">
        <f t="shared" si="0"/>
        <v>16.384615384615383</v>
      </c>
      <c r="F11" s="35">
        <f>FACEBOOK!H102</f>
        <v>8</v>
      </c>
      <c r="G11" s="50">
        <f t="shared" ref="G11" si="12">F11/$C11</f>
        <v>0.61538461538461542</v>
      </c>
      <c r="H11" s="35">
        <f>FACEBOOK!I102</f>
        <v>33</v>
      </c>
      <c r="I11" s="50">
        <f t="shared" ref="I11" si="13">H11/$C11</f>
        <v>2.5384615384615383</v>
      </c>
      <c r="J11" s="23">
        <f>FACEBOOK!J102</f>
        <v>6375</v>
      </c>
      <c r="K11" s="50">
        <f t="shared" ref="K11" si="14">J11/$C11</f>
        <v>490.38461538461536</v>
      </c>
      <c r="L11" s="51"/>
    </row>
    <row r="12" spans="1:14" ht="13.5" customHeight="1" x14ac:dyDescent="0.25">
      <c r="A12" s="35" t="s">
        <v>65</v>
      </c>
      <c r="B12" s="23">
        <f>FACEBOOK!F119</f>
        <v>2833</v>
      </c>
      <c r="C12" s="35">
        <v>14</v>
      </c>
      <c r="D12" s="23">
        <f>FACEBOOK!G119</f>
        <v>136</v>
      </c>
      <c r="E12" s="50">
        <f t="shared" si="0"/>
        <v>9.7142857142857135</v>
      </c>
      <c r="F12" s="35">
        <f>FACEBOOK!H119</f>
        <v>4</v>
      </c>
      <c r="G12" s="50">
        <f t="shared" ref="G12" si="15">F12/$C12</f>
        <v>0.2857142857142857</v>
      </c>
      <c r="H12" s="35">
        <f>FACEBOOK!I119</f>
        <v>32</v>
      </c>
      <c r="I12" s="50">
        <f t="shared" ref="I12" si="16">H12/$C12</f>
        <v>2.2857142857142856</v>
      </c>
      <c r="J12" s="23">
        <f>FACEBOOK!J119</f>
        <v>7043</v>
      </c>
      <c r="K12" s="50">
        <f t="shared" ref="K12" si="17">J12/$C12</f>
        <v>503.07142857142856</v>
      </c>
      <c r="L12" s="51"/>
    </row>
    <row r="13" spans="1:14" ht="13.5" customHeight="1" x14ac:dyDescent="0.25">
      <c r="A13" s="35" t="s">
        <v>66</v>
      </c>
      <c r="B13" s="23">
        <f>FACEBOOK!F138</f>
        <v>2844</v>
      </c>
      <c r="C13" s="35">
        <v>15</v>
      </c>
      <c r="D13" s="23">
        <f>FACEBOOK!G138</f>
        <v>134</v>
      </c>
      <c r="E13" s="50">
        <f t="shared" si="0"/>
        <v>8.9333333333333336</v>
      </c>
      <c r="F13" s="35">
        <f>FACEBOOK!H138</f>
        <v>5</v>
      </c>
      <c r="G13" s="50">
        <f t="shared" ref="G13" si="18">F13/$C13</f>
        <v>0.33333333333333331</v>
      </c>
      <c r="H13" s="35">
        <f>FACEBOOK!I138</f>
        <v>7</v>
      </c>
      <c r="I13" s="50">
        <f t="shared" ref="I13" si="19">H13/$C13</f>
        <v>0.46666666666666667</v>
      </c>
      <c r="J13" s="23">
        <f>FACEBOOK!J138</f>
        <v>4027</v>
      </c>
      <c r="K13" s="50">
        <f t="shared" ref="K13" si="20">J13/$C13</f>
        <v>268.46666666666664</v>
      </c>
      <c r="L13" s="51"/>
    </row>
    <row r="14" spans="1:14" ht="13.5" customHeight="1" x14ac:dyDescent="0.25">
      <c r="A14" s="35" t="s">
        <v>67</v>
      </c>
      <c r="B14" s="23">
        <f>FACEBOOK!F155</f>
        <v>2870</v>
      </c>
      <c r="C14" s="35">
        <v>13</v>
      </c>
      <c r="D14" s="23">
        <f>FACEBOOK!G155</f>
        <v>165</v>
      </c>
      <c r="E14" s="50">
        <f t="shared" si="0"/>
        <v>12.692307692307692</v>
      </c>
      <c r="F14" s="35">
        <f>FACEBOOK!H155</f>
        <v>2</v>
      </c>
      <c r="G14" s="50">
        <f t="shared" ref="G14" si="21">F14/$C14</f>
        <v>0.15384615384615385</v>
      </c>
      <c r="H14" s="35">
        <v>26</v>
      </c>
      <c r="I14" s="50">
        <f t="shared" ref="I14" si="22">H14/$C14</f>
        <v>2</v>
      </c>
      <c r="J14" s="23">
        <v>4798</v>
      </c>
      <c r="K14" s="50">
        <f t="shared" ref="K14" si="23">J14/$C14</f>
        <v>369.07692307692309</v>
      </c>
      <c r="L14" s="51"/>
    </row>
    <row r="15" spans="1:14" ht="13.5" customHeight="1" x14ac:dyDescent="0.25">
      <c r="A15" s="35" t="s">
        <v>68</v>
      </c>
      <c r="B15" s="23">
        <f>FACEBOOK!F175</f>
        <v>2863</v>
      </c>
      <c r="C15" s="35"/>
      <c r="D15" s="23">
        <f>FACEBOOK!G175</f>
        <v>148</v>
      </c>
      <c r="E15" s="50" t="e">
        <f t="shared" si="0"/>
        <v>#DIV/0!</v>
      </c>
      <c r="F15" s="35">
        <v>0</v>
      </c>
      <c r="G15" s="50" t="e">
        <f t="shared" ref="G15" si="24">F15/$C15</f>
        <v>#DIV/0!</v>
      </c>
      <c r="H15" s="35">
        <f>FACEBOOK!I175</f>
        <v>17</v>
      </c>
      <c r="I15" s="50" t="e">
        <f t="shared" ref="I15" si="25">H15/$C15</f>
        <v>#DIV/0!</v>
      </c>
      <c r="J15" s="23">
        <f>FACEBOOK!J175</f>
        <v>4912</v>
      </c>
      <c r="K15" s="50" t="e">
        <f t="shared" ref="K15" si="26">J15/$C15</f>
        <v>#DIV/0!</v>
      </c>
      <c r="L15" s="51"/>
    </row>
    <row r="16" spans="1:14" ht="13.5" customHeight="1" x14ac:dyDescent="0.25">
      <c r="A16" s="35" t="s">
        <v>69</v>
      </c>
      <c r="B16" s="23">
        <f>FACEBOOK!F191</f>
        <v>0</v>
      </c>
      <c r="C16" s="35"/>
      <c r="D16" s="23">
        <f>FACEBOOK!G191</f>
        <v>0</v>
      </c>
      <c r="E16" s="50" t="e">
        <f t="shared" si="0"/>
        <v>#DIV/0!</v>
      </c>
      <c r="F16" s="35"/>
      <c r="G16" s="50" t="e">
        <f t="shared" ref="G16" si="27">F16/$C16</f>
        <v>#DIV/0!</v>
      </c>
      <c r="H16" s="35"/>
      <c r="I16" s="50" t="e">
        <f t="shared" ref="I16" si="28">H16/$C16</f>
        <v>#DIV/0!</v>
      </c>
      <c r="J16" s="23">
        <f>FACEBOOK!J191</f>
        <v>0</v>
      </c>
      <c r="K16" s="50" t="e">
        <f t="shared" ref="K16" si="29">J16/$C16</f>
        <v>#DIV/0!</v>
      </c>
      <c r="L16" s="51"/>
    </row>
    <row r="17" spans="1:14" ht="13.5" customHeight="1" x14ac:dyDescent="0.25">
      <c r="A17" s="35" t="s">
        <v>70</v>
      </c>
      <c r="B17" s="23"/>
      <c r="C17" s="35"/>
      <c r="D17" s="23"/>
      <c r="E17" s="50" t="e">
        <f t="shared" si="0"/>
        <v>#DIV/0!</v>
      </c>
      <c r="F17" s="35"/>
      <c r="G17" s="50" t="e">
        <f t="shared" ref="G17" si="30">F17/$C17</f>
        <v>#DIV/0!</v>
      </c>
      <c r="H17" s="35"/>
      <c r="I17" s="50" t="e">
        <f t="shared" ref="I17" si="31">H17/$C17</f>
        <v>#DIV/0!</v>
      </c>
      <c r="J17" s="23"/>
      <c r="K17" s="50" t="e">
        <f t="shared" ref="K17" si="32">J17/$C17</f>
        <v>#DIV/0!</v>
      </c>
      <c r="L17" s="51"/>
    </row>
    <row r="18" spans="1:14" ht="13.5" customHeight="1" x14ac:dyDescent="0.25">
      <c r="A18" s="49" t="s">
        <v>31</v>
      </c>
      <c r="C18" s="89">
        <f>SUM(C6:C17)</f>
        <v>126</v>
      </c>
      <c r="D18" s="89">
        <f t="shared" ref="D18:J18" si="33">SUM(D6:D17)</f>
        <v>2058</v>
      </c>
      <c r="E18" s="90">
        <f>SUM(E6:E10)/5</f>
        <v>17.200305250305249</v>
      </c>
      <c r="F18" s="89">
        <f>SUM(F6:F17)</f>
        <v>70</v>
      </c>
      <c r="G18" s="90">
        <f>SUM(G6:G10)/5</f>
        <v>0.62661782661782661</v>
      </c>
      <c r="H18" s="89">
        <f t="shared" si="33"/>
        <v>252</v>
      </c>
      <c r="I18" s="90">
        <f>SUM(I6:I10)/5</f>
        <v>1.7623931623931626</v>
      </c>
      <c r="J18" s="89">
        <f t="shared" si="33"/>
        <v>62978</v>
      </c>
      <c r="K18" s="90">
        <f>SUM(K6:K10)/5</f>
        <v>488.86916971916969</v>
      </c>
    </row>
    <row r="19" spans="1:14" ht="13.5" customHeight="1" x14ac:dyDescent="0.25">
      <c r="E19" s="36"/>
      <c r="G19" s="36"/>
      <c r="I19" s="36"/>
      <c r="K19" s="36"/>
      <c r="M19" s="36"/>
    </row>
    <row r="20" spans="1:14" ht="13.5" customHeight="1" x14ac:dyDescent="0.25">
      <c r="A20" s="32" t="s">
        <v>71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ht="13.5" customHeight="1" x14ac:dyDescent="0.25">
      <c r="A21" s="33"/>
      <c r="B21" s="34" t="s">
        <v>57</v>
      </c>
      <c r="C21" s="34" t="s">
        <v>58</v>
      </c>
      <c r="D21" s="34" t="s">
        <v>59</v>
      </c>
      <c r="E21" s="34" t="s">
        <v>83</v>
      </c>
      <c r="F21" s="34" t="s">
        <v>60</v>
      </c>
      <c r="G21" s="34" t="s">
        <v>83</v>
      </c>
      <c r="H21" s="34" t="s">
        <v>72</v>
      </c>
      <c r="I21" s="34" t="s">
        <v>83</v>
      </c>
      <c r="J21" s="34" t="s">
        <v>73</v>
      </c>
      <c r="K21" s="34" t="s">
        <v>83</v>
      </c>
      <c r="L21" s="34" t="s">
        <v>62</v>
      </c>
      <c r="M21" s="34" t="s">
        <v>83</v>
      </c>
      <c r="N21" s="55" t="s">
        <v>84</v>
      </c>
    </row>
    <row r="22" spans="1:14" ht="13.5" customHeight="1" x14ac:dyDescent="0.25">
      <c r="A22" s="35" t="s">
        <v>63</v>
      </c>
      <c r="B22" s="35">
        <f>INSTAGRAM!K16</f>
        <v>2090</v>
      </c>
      <c r="C22" s="35">
        <v>13</v>
      </c>
      <c r="D22" s="35">
        <f>INSTAGRAM!F16</f>
        <v>1049</v>
      </c>
      <c r="E22" s="50">
        <f t="shared" ref="E22:E24" si="34">D22/$C22</f>
        <v>80.692307692307693</v>
      </c>
      <c r="F22" s="35">
        <f>INSTAGRAM!G16</f>
        <v>20</v>
      </c>
      <c r="G22" s="50">
        <f t="shared" ref="G22:G24" si="35">F22/$C22</f>
        <v>1.5384615384615385</v>
      </c>
      <c r="H22" s="35">
        <f>INSTAGRAM!H16</f>
        <v>90</v>
      </c>
      <c r="I22" s="50">
        <f t="shared" ref="I22:I24" si="36">H22/$C22</f>
        <v>6.9230769230769234</v>
      </c>
      <c r="J22" s="35">
        <f>INSTAGRAM!I16</f>
        <v>6</v>
      </c>
      <c r="K22" s="50">
        <f t="shared" ref="K22:K24" si="37">J22/$C22</f>
        <v>0.46153846153846156</v>
      </c>
      <c r="L22" s="35">
        <f>INSTAGRAM!J16</f>
        <v>10553</v>
      </c>
      <c r="M22" s="50">
        <f t="shared" ref="M22:M24" si="38">L22/$C22</f>
        <v>811.76923076923072</v>
      </c>
      <c r="N22" s="51"/>
    </row>
    <row r="23" spans="1:14" ht="13.5" customHeight="1" x14ac:dyDescent="0.25">
      <c r="A23" s="35" t="s">
        <v>17</v>
      </c>
      <c r="B23" s="35">
        <f>INSTAGRAM!K32</f>
        <v>2103</v>
      </c>
      <c r="C23" s="35">
        <f>FACEBOOK!A30</f>
        <v>12</v>
      </c>
      <c r="D23" s="35">
        <f>INSTAGRAM!F32</f>
        <v>754</v>
      </c>
      <c r="E23" s="50">
        <f t="shared" si="34"/>
        <v>62.833333333333336</v>
      </c>
      <c r="F23" s="35">
        <f>INSTAGRAM!G32</f>
        <v>11</v>
      </c>
      <c r="G23" s="50">
        <f t="shared" si="35"/>
        <v>0.91666666666666663</v>
      </c>
      <c r="H23" s="35">
        <f>INSTAGRAM!H32</f>
        <v>36</v>
      </c>
      <c r="I23" s="50">
        <f t="shared" si="36"/>
        <v>3</v>
      </c>
      <c r="J23" s="35">
        <f>INSTAGRAM!I32</f>
        <v>4</v>
      </c>
      <c r="K23" s="50">
        <f t="shared" si="37"/>
        <v>0.33333333333333331</v>
      </c>
      <c r="L23" s="35">
        <f>INSTAGRAM!J32</f>
        <v>8402</v>
      </c>
      <c r="M23" s="50">
        <f t="shared" si="38"/>
        <v>700.16666666666663</v>
      </c>
      <c r="N23" s="51"/>
    </row>
    <row r="24" spans="1:14" ht="13.5" customHeight="1" x14ac:dyDescent="0.25">
      <c r="A24" s="35" t="s">
        <v>37</v>
      </c>
      <c r="B24" s="35">
        <f>INSTAGRAM!K49</f>
        <v>2176</v>
      </c>
      <c r="C24" s="35">
        <v>14</v>
      </c>
      <c r="D24" s="35">
        <f>INSTAGRAM!F49</f>
        <v>965</v>
      </c>
      <c r="E24" s="50">
        <f t="shared" si="34"/>
        <v>68.928571428571431</v>
      </c>
      <c r="F24" s="35">
        <f>INSTAGRAM!G49</f>
        <v>10</v>
      </c>
      <c r="G24" s="50">
        <f t="shared" si="35"/>
        <v>0.7142857142857143</v>
      </c>
      <c r="H24" s="35">
        <f>INSTAGRAM!H49</f>
        <v>53</v>
      </c>
      <c r="I24" s="50">
        <f t="shared" si="36"/>
        <v>3.7857142857142856</v>
      </c>
      <c r="J24" s="35">
        <f>INSTAGRAM!I49</f>
        <v>25</v>
      </c>
      <c r="K24" s="50">
        <f t="shared" si="37"/>
        <v>1.7857142857142858</v>
      </c>
      <c r="L24" s="35">
        <f>INSTAGRAM!J49</f>
        <v>10307</v>
      </c>
      <c r="M24" s="50">
        <f t="shared" si="38"/>
        <v>736.21428571428567</v>
      </c>
      <c r="N24" s="51"/>
    </row>
    <row r="25" spans="1:14" ht="13.5" customHeight="1" x14ac:dyDescent="0.25">
      <c r="A25" s="35" t="s">
        <v>6</v>
      </c>
      <c r="B25" s="35">
        <f>INSTAGRAM!K69</f>
        <v>2251</v>
      </c>
      <c r="C25" s="35">
        <f>INSTAGRAM!A68</f>
        <v>16</v>
      </c>
      <c r="D25" s="35">
        <f>INSTAGRAM!F69</f>
        <v>1435</v>
      </c>
      <c r="E25" s="50">
        <f>D25/$C25</f>
        <v>89.6875</v>
      </c>
      <c r="F25" s="65">
        <f>INSTAGRAM!G69</f>
        <v>13</v>
      </c>
      <c r="G25" s="50">
        <f>F25/$C25</f>
        <v>0.8125</v>
      </c>
      <c r="H25" s="35">
        <f>INSTAGRAM!H69</f>
        <v>191</v>
      </c>
      <c r="I25" s="50">
        <f>H25/$C25</f>
        <v>11.9375</v>
      </c>
      <c r="J25" s="35">
        <f>INSTAGRAM!I69</f>
        <v>14</v>
      </c>
      <c r="K25" s="50">
        <f>J25/$C25</f>
        <v>0.875</v>
      </c>
      <c r="L25" s="35">
        <f>INSTAGRAM!J69</f>
        <v>12227</v>
      </c>
      <c r="M25" s="50">
        <f>L25/$C25</f>
        <v>764.1875</v>
      </c>
      <c r="N25" s="51"/>
    </row>
    <row r="26" spans="1:14" s="35" customFormat="1" ht="13.5" customHeight="1" x14ac:dyDescent="0.25">
      <c r="A26" s="35" t="s">
        <v>33</v>
      </c>
      <c r="B26" s="35">
        <f>INSTAGRAM!K86</f>
        <v>2253</v>
      </c>
      <c r="C26" s="35">
        <v>12</v>
      </c>
      <c r="D26" s="35">
        <f>INSTAGRAM!F86</f>
        <v>720</v>
      </c>
      <c r="E26" s="50">
        <f t="shared" ref="E26:E33" si="39">D26/C26</f>
        <v>60</v>
      </c>
      <c r="F26" s="65">
        <f>INSTAGRAM!G86</f>
        <v>22</v>
      </c>
      <c r="G26" s="50">
        <f t="shared" ref="G26:G30" si="40">F26/$C26</f>
        <v>1.8333333333333333</v>
      </c>
      <c r="H26" s="35">
        <f>INSTAGRAM!H86</f>
        <v>17</v>
      </c>
      <c r="I26" s="50">
        <f t="shared" ref="I26:I30" si="41">H26/$C26</f>
        <v>1.4166666666666667</v>
      </c>
      <c r="J26" s="35">
        <f>INSTAGRAM!I86</f>
        <v>7</v>
      </c>
      <c r="K26" s="50">
        <f t="shared" ref="K26" si="42">J26/$C26</f>
        <v>0.58333333333333337</v>
      </c>
      <c r="L26" s="35">
        <f>INSTAGRAM!J86</f>
        <v>7408</v>
      </c>
      <c r="M26" s="50">
        <f t="shared" ref="M26" si="43">L26/$C26</f>
        <v>617.33333333333337</v>
      </c>
      <c r="N26" s="51"/>
    </row>
    <row r="27" spans="1:14" ht="13.5" customHeight="1" x14ac:dyDescent="0.25">
      <c r="A27" s="35" t="s">
        <v>64</v>
      </c>
      <c r="B27" s="35">
        <f>INSTAGRAM!K104</f>
        <v>2263</v>
      </c>
      <c r="C27" s="65">
        <v>13</v>
      </c>
      <c r="D27" s="65">
        <f>INSTAGRAM!F104</f>
        <v>734</v>
      </c>
      <c r="E27" s="50">
        <f t="shared" si="39"/>
        <v>56.46153846153846</v>
      </c>
      <c r="F27" s="65">
        <f>INSTAGRAM!G104</f>
        <v>17</v>
      </c>
      <c r="G27" s="50">
        <f t="shared" si="40"/>
        <v>1.3076923076923077</v>
      </c>
      <c r="H27" s="65">
        <f>INSTAGRAM!H104</f>
        <v>55</v>
      </c>
      <c r="I27" s="50">
        <f t="shared" si="41"/>
        <v>4.2307692307692308</v>
      </c>
      <c r="J27" s="35">
        <f>INSTAGRAM!I104</f>
        <v>9</v>
      </c>
      <c r="K27" s="50">
        <f t="shared" ref="K27" si="44">J27/$C27</f>
        <v>0.69230769230769229</v>
      </c>
      <c r="L27" s="35">
        <f>INSTAGRAM!J104</f>
        <v>9351</v>
      </c>
      <c r="M27" s="50">
        <f t="shared" ref="M27" si="45">L27/$C27</f>
        <v>719.30769230769226</v>
      </c>
      <c r="N27" s="51"/>
    </row>
    <row r="28" spans="1:14" s="35" customFormat="1" ht="13.5" customHeight="1" x14ac:dyDescent="0.25">
      <c r="A28" s="35" t="s">
        <v>65</v>
      </c>
      <c r="B28" s="35">
        <f>INSTAGRAM!K122</f>
        <v>2272</v>
      </c>
      <c r="C28" s="65">
        <v>14</v>
      </c>
      <c r="D28" s="65">
        <f>INSTAGRAM!F122</f>
        <v>716</v>
      </c>
      <c r="E28" s="50">
        <f t="shared" si="39"/>
        <v>51.142857142857146</v>
      </c>
      <c r="F28" s="65">
        <f>INSTAGRAM!G122</f>
        <v>18</v>
      </c>
      <c r="G28" s="50">
        <f t="shared" si="40"/>
        <v>1.2857142857142858</v>
      </c>
      <c r="H28" s="65">
        <f>INSTAGRAM!H122</f>
        <v>39</v>
      </c>
      <c r="I28" s="50">
        <f t="shared" si="41"/>
        <v>2.7857142857142856</v>
      </c>
      <c r="J28" s="35">
        <f>INSTAGRAM!I117</f>
        <v>1</v>
      </c>
      <c r="K28" s="50">
        <f t="shared" ref="K28" si="46">J28/$C28</f>
        <v>7.1428571428571425E-2</v>
      </c>
      <c r="L28" s="35">
        <f>INSTAGRAM!J122</f>
        <v>10135</v>
      </c>
      <c r="M28" s="50">
        <f t="shared" ref="M28" si="47">L28/$C28</f>
        <v>723.92857142857144</v>
      </c>
      <c r="N28" s="51"/>
    </row>
    <row r="29" spans="1:14" s="35" customFormat="1" ht="13.5" customHeight="1" x14ac:dyDescent="0.25">
      <c r="A29" s="35" t="s">
        <v>66</v>
      </c>
      <c r="B29" s="35">
        <f>INSTAGRAM!K140</f>
        <v>2275</v>
      </c>
      <c r="C29" s="65">
        <v>14</v>
      </c>
      <c r="D29" s="65">
        <f>INSTAGRAM!F140</f>
        <v>868</v>
      </c>
      <c r="E29" s="50">
        <f t="shared" si="39"/>
        <v>62</v>
      </c>
      <c r="F29" s="65">
        <f>INSTAGRAM!G140</f>
        <v>26</v>
      </c>
      <c r="G29" s="50">
        <f t="shared" si="40"/>
        <v>1.8571428571428572</v>
      </c>
      <c r="H29" s="65">
        <f>INSTAGRAM!H140</f>
        <v>56</v>
      </c>
      <c r="I29" s="50">
        <f t="shared" si="41"/>
        <v>4</v>
      </c>
      <c r="J29" s="35">
        <f>INSTAGRAM!I140</f>
        <v>6</v>
      </c>
      <c r="K29" s="50">
        <f t="shared" ref="K29" si="48">J29/$C29</f>
        <v>0.42857142857142855</v>
      </c>
      <c r="L29" s="35">
        <f>INSTAGRAM!J140</f>
        <v>9889</v>
      </c>
      <c r="M29" s="50">
        <f t="shared" ref="M29" si="49">L29/$C29</f>
        <v>706.35714285714289</v>
      </c>
      <c r="N29" s="51"/>
    </row>
    <row r="30" spans="1:14" s="35" customFormat="1" ht="13.5" customHeight="1" x14ac:dyDescent="0.25">
      <c r="A30" s="35" t="s">
        <v>67</v>
      </c>
      <c r="B30" s="35">
        <f>INSTAGRAM!K157</f>
        <v>2298</v>
      </c>
      <c r="C30" s="65"/>
      <c r="D30" s="65">
        <f>INSTAGRAM!F157</f>
        <v>635</v>
      </c>
      <c r="E30" s="50" t="e">
        <f t="shared" si="39"/>
        <v>#DIV/0!</v>
      </c>
      <c r="F30" s="65"/>
      <c r="G30" s="50" t="e">
        <f t="shared" si="40"/>
        <v>#DIV/0!</v>
      </c>
      <c r="H30" s="65"/>
      <c r="I30" s="50" t="e">
        <f t="shared" si="41"/>
        <v>#DIV/0!</v>
      </c>
      <c r="K30" s="50" t="e">
        <f t="shared" ref="K30" si="50">J30/$C30</f>
        <v>#DIV/0!</v>
      </c>
      <c r="M30" s="50" t="e">
        <f t="shared" ref="M30:M33" si="51">L30/$C30</f>
        <v>#DIV/0!</v>
      </c>
      <c r="N30" s="51"/>
    </row>
    <row r="31" spans="1:14" s="35" customFormat="1" ht="13.5" customHeight="1" x14ac:dyDescent="0.25">
      <c r="A31" s="35" t="s">
        <v>68</v>
      </c>
      <c r="B31" s="35">
        <f>INSTAGRAM!K175</f>
        <v>2317</v>
      </c>
      <c r="C31" s="65"/>
      <c r="D31" s="65">
        <f>INSTAGRAM!F175</f>
        <v>627</v>
      </c>
      <c r="E31" s="50" t="e">
        <f t="shared" si="39"/>
        <v>#DIV/0!</v>
      </c>
      <c r="F31" s="65"/>
      <c r="G31" s="50" t="e">
        <f t="shared" ref="G31:G33" si="52">(F31-F30)/F31</f>
        <v>#DIV/0!</v>
      </c>
      <c r="H31" s="65"/>
      <c r="I31" s="50" t="e">
        <f t="shared" ref="I31:I33" si="53">(H31-H30)/H31</f>
        <v>#DIV/0!</v>
      </c>
      <c r="K31" s="50" t="e">
        <f t="shared" ref="K31:K33" si="54">(J31-J30)/J31</f>
        <v>#DIV/0!</v>
      </c>
      <c r="M31" s="50" t="e">
        <f t="shared" si="51"/>
        <v>#DIV/0!</v>
      </c>
      <c r="N31" s="51"/>
    </row>
    <row r="32" spans="1:14" s="35" customFormat="1" ht="13.5" customHeight="1" x14ac:dyDescent="0.25">
      <c r="A32" s="35" t="s">
        <v>69</v>
      </c>
      <c r="B32" s="35">
        <f>INSTAGRAM!K192</f>
        <v>0</v>
      </c>
      <c r="C32" s="65"/>
      <c r="D32" s="65">
        <f>INSTAGRAM!F192</f>
        <v>0</v>
      </c>
      <c r="E32" s="50" t="e">
        <f t="shared" si="39"/>
        <v>#DIV/0!</v>
      </c>
      <c r="F32" s="65">
        <f>INSTAGRAM!G192</f>
        <v>0</v>
      </c>
      <c r="G32" s="50" t="e">
        <f t="shared" si="52"/>
        <v>#DIV/0!</v>
      </c>
      <c r="H32" s="65">
        <f>INSTAGRAM!H192</f>
        <v>0</v>
      </c>
      <c r="I32" s="50" t="e">
        <f t="shared" si="53"/>
        <v>#DIV/0!</v>
      </c>
      <c r="J32" s="35">
        <f>INSTAGRAM!I192</f>
        <v>0</v>
      </c>
      <c r="K32" s="50" t="e">
        <f t="shared" si="54"/>
        <v>#DIV/0!</v>
      </c>
      <c r="L32" s="35">
        <f>INSTAGRAM!J192</f>
        <v>0</v>
      </c>
      <c r="M32" s="50" t="e">
        <f t="shared" si="51"/>
        <v>#DIV/0!</v>
      </c>
      <c r="N32" s="51"/>
    </row>
    <row r="33" spans="1:14" ht="13.5" customHeight="1" x14ac:dyDescent="0.25">
      <c r="A33" s="35" t="s">
        <v>70</v>
      </c>
      <c r="B33" s="35"/>
      <c r="C33" s="35"/>
      <c r="D33" s="35"/>
      <c r="E33" s="50" t="e">
        <f t="shared" si="39"/>
        <v>#DIV/0!</v>
      </c>
      <c r="F33" s="35"/>
      <c r="G33" s="50" t="e">
        <f t="shared" si="52"/>
        <v>#DIV/0!</v>
      </c>
      <c r="H33" s="35"/>
      <c r="I33" s="50" t="e">
        <f t="shared" si="53"/>
        <v>#DIV/0!</v>
      </c>
      <c r="J33" s="35"/>
      <c r="K33" s="50" t="e">
        <f t="shared" si="54"/>
        <v>#DIV/0!</v>
      </c>
      <c r="L33" s="35"/>
      <c r="M33" s="50" t="e">
        <f t="shared" si="51"/>
        <v>#DIV/0!</v>
      </c>
      <c r="N33" s="51"/>
    </row>
    <row r="34" spans="1:14" s="35" customFormat="1" ht="13.5" customHeight="1" x14ac:dyDescent="0.25">
      <c r="A34" s="49" t="s">
        <v>31</v>
      </c>
      <c r="C34" s="89">
        <f>SUM(C22:C33)</f>
        <v>108</v>
      </c>
      <c r="D34" s="89">
        <f t="shared" ref="D34" si="55">SUM(D22:D33)</f>
        <v>8503</v>
      </c>
      <c r="E34" s="90">
        <f>SUM(E22:E26)/5</f>
        <v>72.428342490842482</v>
      </c>
      <c r="F34" s="89">
        <f>SUM(F22:F33)</f>
        <v>137</v>
      </c>
      <c r="G34" s="90">
        <f>SUM(G22:G26)/5</f>
        <v>1.1630494505494506</v>
      </c>
      <c r="H34" s="89">
        <f t="shared" ref="H34" si="56">SUM(H22:H33)</f>
        <v>537</v>
      </c>
      <c r="I34" s="90">
        <f>SUM(I22:I26)/5</f>
        <v>5.4125915750915752</v>
      </c>
      <c r="J34" s="89">
        <f t="shared" ref="J34" si="57">SUM(J22:J33)</f>
        <v>72</v>
      </c>
      <c r="K34" s="90">
        <f>SUM(K22:K26)/5</f>
        <v>0.8077838827838828</v>
      </c>
      <c r="L34" s="89">
        <f t="shared" ref="L34" si="58">SUM(L22:L33)</f>
        <v>78272</v>
      </c>
      <c r="M34" s="90">
        <f>SUM(M22:M26)/5</f>
        <v>725.93420329670334</v>
      </c>
    </row>
    <row r="35" spans="1:14" ht="13.5" customHeight="1" x14ac:dyDescent="0.25">
      <c r="E35" s="36"/>
      <c r="G35" s="36"/>
      <c r="I35" s="36"/>
      <c r="K35" s="36"/>
      <c r="M35" s="36"/>
    </row>
    <row r="36" spans="1:14" ht="13.5" customHeight="1" x14ac:dyDescent="0.25">
      <c r="A36" s="32" t="s">
        <v>74</v>
      </c>
      <c r="B36" s="32"/>
      <c r="C36" s="32"/>
      <c r="D36" s="32"/>
      <c r="E36" s="32"/>
      <c r="F36" s="32"/>
      <c r="G36" s="32"/>
      <c r="H36" s="32"/>
    </row>
    <row r="37" spans="1:14" ht="13.5" customHeight="1" x14ac:dyDescent="0.25">
      <c r="A37" s="33"/>
      <c r="B37" s="34" t="s">
        <v>57</v>
      </c>
      <c r="C37" s="34" t="s">
        <v>75</v>
      </c>
      <c r="D37" s="34" t="s">
        <v>76</v>
      </c>
      <c r="E37" s="34" t="s">
        <v>77</v>
      </c>
      <c r="F37" s="34" t="s">
        <v>78</v>
      </c>
      <c r="G37" s="34" t="s">
        <v>79</v>
      </c>
      <c r="H37" s="34" t="s">
        <v>80</v>
      </c>
    </row>
    <row r="38" spans="1:14" ht="13.5" customHeight="1" x14ac:dyDescent="0.25">
      <c r="A38" s="35" t="s">
        <v>63</v>
      </c>
      <c r="B38" s="35">
        <v>554</v>
      </c>
      <c r="C38" s="35"/>
      <c r="D38" s="35"/>
      <c r="E38" s="35"/>
      <c r="F38" s="35"/>
      <c r="G38" s="35"/>
    </row>
    <row r="39" spans="1:14" ht="13.5" customHeight="1" x14ac:dyDescent="0.25">
      <c r="A39" s="35" t="s">
        <v>17</v>
      </c>
      <c r="B39" s="35"/>
      <c r="C39" s="35"/>
      <c r="D39" s="24"/>
      <c r="E39" s="35"/>
      <c r="F39" s="24"/>
      <c r="G39" s="35"/>
      <c r="H39" s="11"/>
    </row>
    <row r="40" spans="1:14" ht="13.5" customHeight="1" x14ac:dyDescent="0.25">
      <c r="A40" s="35" t="s">
        <v>37</v>
      </c>
      <c r="B40" s="35">
        <v>518</v>
      </c>
      <c r="C40" s="35">
        <v>256</v>
      </c>
      <c r="D40" s="24">
        <v>0.498</v>
      </c>
      <c r="E40" s="35">
        <v>63</v>
      </c>
      <c r="F40" s="24">
        <v>0.123</v>
      </c>
      <c r="G40" s="35">
        <v>0</v>
      </c>
      <c r="H40" s="11">
        <v>4</v>
      </c>
    </row>
    <row r="41" spans="1:14" ht="13.5" customHeight="1" x14ac:dyDescent="0.25">
      <c r="A41" s="35" t="s">
        <v>6</v>
      </c>
      <c r="B41" s="35">
        <v>535</v>
      </c>
      <c r="C41" s="35">
        <v>232</v>
      </c>
      <c r="D41" s="24">
        <v>0.436</v>
      </c>
      <c r="E41" s="35">
        <v>72</v>
      </c>
      <c r="F41" s="24">
        <v>0.13500000000000001</v>
      </c>
      <c r="G41" s="35">
        <v>0</v>
      </c>
      <c r="H41" s="11">
        <v>3</v>
      </c>
      <c r="I41" s="35"/>
    </row>
    <row r="42" spans="1:14" ht="13.5" customHeight="1" x14ac:dyDescent="0.25">
      <c r="A42" s="35" t="s">
        <v>33</v>
      </c>
      <c r="B42" s="35">
        <v>546</v>
      </c>
      <c r="C42" s="35"/>
      <c r="D42" s="24"/>
      <c r="E42" s="35"/>
      <c r="F42" s="24"/>
      <c r="G42" s="35"/>
      <c r="H42" s="37"/>
      <c r="I42" s="35"/>
    </row>
    <row r="43" spans="1:14" ht="13.5" customHeight="1" x14ac:dyDescent="0.25">
      <c r="A43" s="35" t="s">
        <v>64</v>
      </c>
      <c r="B43" s="35">
        <v>546</v>
      </c>
      <c r="C43" s="35">
        <v>198</v>
      </c>
      <c r="D43" s="24">
        <v>0.36399999999999999</v>
      </c>
      <c r="E43" s="35">
        <v>23</v>
      </c>
      <c r="F43" s="24">
        <v>4.2000000000000003E-2</v>
      </c>
      <c r="G43" s="35">
        <v>0</v>
      </c>
      <c r="H43" s="40">
        <v>2</v>
      </c>
      <c r="I43" s="35"/>
    </row>
    <row r="44" spans="1:14" ht="13.5" customHeight="1" x14ac:dyDescent="0.25">
      <c r="A44" s="35" t="s">
        <v>65</v>
      </c>
      <c r="B44" s="35">
        <v>544</v>
      </c>
      <c r="C44" s="35">
        <v>190</v>
      </c>
      <c r="D44" s="24">
        <v>0.34899999999999998</v>
      </c>
      <c r="E44" s="35">
        <v>26</v>
      </c>
      <c r="F44" s="24">
        <v>4.8000000000000001E-2</v>
      </c>
      <c r="G44" s="35">
        <v>1</v>
      </c>
      <c r="H44" s="37">
        <v>5</v>
      </c>
      <c r="I44" s="35"/>
    </row>
    <row r="45" spans="1:14" ht="13.5" customHeight="1" x14ac:dyDescent="0.25">
      <c r="A45" s="35" t="s">
        <v>66</v>
      </c>
      <c r="B45" s="35">
        <v>548</v>
      </c>
      <c r="C45" s="35">
        <v>187</v>
      </c>
      <c r="D45" s="24">
        <v>0.34100000000000003</v>
      </c>
      <c r="E45" s="35">
        <v>16</v>
      </c>
      <c r="F45" s="24">
        <v>2.9000000000000001E-2</v>
      </c>
      <c r="G45" s="35">
        <v>3</v>
      </c>
      <c r="H45" s="37">
        <v>4</v>
      </c>
      <c r="I45" s="35"/>
    </row>
    <row r="46" spans="1:14" ht="13.5" customHeight="1" x14ac:dyDescent="0.25">
      <c r="A46" s="35" t="s">
        <v>67</v>
      </c>
      <c r="B46" s="35">
        <v>549</v>
      </c>
      <c r="C46" s="35">
        <v>210</v>
      </c>
      <c r="D46" s="24">
        <v>0.38500000000000001</v>
      </c>
      <c r="E46" s="35">
        <v>31</v>
      </c>
      <c r="F46" s="24">
        <v>5.7000000000000002E-2</v>
      </c>
      <c r="G46" s="35">
        <v>1</v>
      </c>
      <c r="H46" s="37">
        <v>3</v>
      </c>
      <c r="I46" s="35"/>
    </row>
    <row r="47" spans="1:14" ht="13.5" customHeight="1" x14ac:dyDescent="0.25">
      <c r="A47" s="35" t="s">
        <v>68</v>
      </c>
      <c r="B47" s="35">
        <v>556</v>
      </c>
      <c r="C47" s="35"/>
      <c r="D47" s="24"/>
      <c r="E47" s="35"/>
      <c r="F47" s="24"/>
      <c r="G47" s="35"/>
      <c r="H47" s="37"/>
      <c r="I47" s="35"/>
    </row>
    <row r="48" spans="1:14" ht="13.5" customHeight="1" x14ac:dyDescent="0.25">
      <c r="A48" s="35" t="s">
        <v>69</v>
      </c>
      <c r="B48" s="35"/>
      <c r="C48" s="35"/>
      <c r="D48" s="24"/>
      <c r="E48" s="35"/>
      <c r="F48" s="24"/>
      <c r="G48" s="35"/>
      <c r="H48" s="37"/>
      <c r="I48" s="35"/>
    </row>
    <row r="49" spans="1:9" ht="13.5" customHeight="1" x14ac:dyDescent="0.25">
      <c r="A49" s="35" t="s">
        <v>70</v>
      </c>
      <c r="B49" s="35"/>
      <c r="C49" s="35"/>
      <c r="D49" s="35"/>
      <c r="E49" s="35"/>
      <c r="F49" s="24"/>
      <c r="G49" s="35"/>
      <c r="H49" s="35"/>
      <c r="I49" s="35"/>
    </row>
    <row r="50" spans="1:9" s="35" customFormat="1" ht="13.5" customHeight="1" x14ac:dyDescent="0.25">
      <c r="A50" s="49" t="s">
        <v>31</v>
      </c>
      <c r="B50" s="87">
        <f>SUM(B39:B49)/11</f>
        <v>394.72727272727275</v>
      </c>
      <c r="D50" s="85">
        <f t="shared" ref="D50:F50" si="59">SUM(D39:D49)/4</f>
        <v>0.59325000000000006</v>
      </c>
      <c r="E50" s="87">
        <f t="shared" si="59"/>
        <v>57.75</v>
      </c>
      <c r="F50" s="86">
        <f t="shared" si="59"/>
        <v>0.1085</v>
      </c>
    </row>
    <row r="51" spans="1:9" ht="13.5" customHeight="1" x14ac:dyDescent="0.25"/>
    <row r="52" spans="1:9" ht="13.5" customHeight="1" x14ac:dyDescent="0.25">
      <c r="A52" s="32" t="s">
        <v>91</v>
      </c>
      <c r="B52" s="32"/>
      <c r="C52" s="32"/>
      <c r="D52" s="32"/>
      <c r="E52" s="35"/>
      <c r="F52" s="35"/>
      <c r="G52" s="35"/>
      <c r="H52" s="35"/>
    </row>
    <row r="53" spans="1:9" ht="13.5" customHeight="1" x14ac:dyDescent="0.25">
      <c r="A53" s="33"/>
      <c r="B53" s="34" t="s">
        <v>92</v>
      </c>
      <c r="C53" s="34" t="s">
        <v>93</v>
      </c>
      <c r="D53" s="34" t="s">
        <v>94</v>
      </c>
      <c r="E53" s="35"/>
      <c r="F53" s="35"/>
      <c r="G53" s="35"/>
      <c r="H53" s="35"/>
    </row>
    <row r="54" spans="1:9" ht="13.5" customHeight="1" x14ac:dyDescent="0.25">
      <c r="A54" s="35" t="s">
        <v>63</v>
      </c>
      <c r="B54" s="35"/>
      <c r="C54" s="23">
        <f>'CLIPPING PREMSA'!D14</f>
        <v>0</v>
      </c>
      <c r="D54" s="61">
        <f>'CLIPPING PREMSA'!E14</f>
        <v>0</v>
      </c>
      <c r="E54" s="35"/>
      <c r="F54" s="35"/>
      <c r="G54" s="35"/>
      <c r="H54" s="35"/>
    </row>
    <row r="55" spans="1:9" ht="13.5" customHeight="1" x14ac:dyDescent="0.25">
      <c r="A55" s="35" t="s">
        <v>17</v>
      </c>
      <c r="B55" s="35"/>
      <c r="C55" s="23">
        <f>'CLIPPING PREMSA'!D23</f>
        <v>0</v>
      </c>
      <c r="D55" s="61">
        <f>'CLIPPING PREMSA'!E23</f>
        <v>0</v>
      </c>
      <c r="E55" s="35"/>
      <c r="F55" s="24"/>
      <c r="G55" s="35"/>
      <c r="H55" s="11"/>
    </row>
    <row r="56" spans="1:9" ht="13.5" customHeight="1" x14ac:dyDescent="0.25">
      <c r="A56" s="35" t="s">
        <v>37</v>
      </c>
      <c r="B56" s="35"/>
      <c r="C56" s="23">
        <f>'CLIPPING PREMSA'!D28</f>
        <v>0</v>
      </c>
      <c r="D56" s="61">
        <f>'CLIPPING PREMSA'!E27</f>
        <v>0</v>
      </c>
      <c r="E56" s="35"/>
      <c r="F56" s="24"/>
      <c r="G56" s="35"/>
      <c r="H56" s="11"/>
    </row>
    <row r="57" spans="1:9" ht="13.5" customHeight="1" x14ac:dyDescent="0.25">
      <c r="A57" s="35" t="s">
        <v>6</v>
      </c>
      <c r="B57" s="35"/>
      <c r="C57" s="23">
        <f>'CLIPPING PREMSA'!D43</f>
        <v>3046344</v>
      </c>
      <c r="D57" s="61">
        <f>'CLIPPING PREMSA'!E43</f>
        <v>4739</v>
      </c>
      <c r="E57" s="35"/>
      <c r="F57" s="24"/>
      <c r="G57" s="35"/>
      <c r="H57" s="11"/>
    </row>
    <row r="58" spans="1:9" ht="13.5" customHeight="1" x14ac:dyDescent="0.25">
      <c r="A58" s="35" t="s">
        <v>33</v>
      </c>
      <c r="B58" s="35"/>
      <c r="C58" s="23">
        <v>0</v>
      </c>
      <c r="D58" s="61">
        <v>0</v>
      </c>
      <c r="E58" s="35"/>
      <c r="F58" s="24"/>
      <c r="G58" s="35"/>
      <c r="H58" s="37"/>
    </row>
    <row r="59" spans="1:9" ht="13.5" customHeight="1" x14ac:dyDescent="0.25">
      <c r="A59" s="35" t="s">
        <v>64</v>
      </c>
      <c r="B59" s="35"/>
      <c r="C59" s="23"/>
      <c r="D59" s="61"/>
      <c r="E59" s="35"/>
      <c r="F59" s="24"/>
      <c r="G59" s="35"/>
      <c r="H59" s="40"/>
    </row>
    <row r="60" spans="1:9" ht="13.5" customHeight="1" x14ac:dyDescent="0.25">
      <c r="A60" s="35" t="s">
        <v>65</v>
      </c>
      <c r="B60" s="35"/>
      <c r="C60" s="23"/>
      <c r="D60" s="61"/>
      <c r="E60" s="35"/>
      <c r="F60" s="24"/>
      <c r="G60" s="35"/>
      <c r="H60" s="37"/>
    </row>
    <row r="61" spans="1:9" ht="13.5" customHeight="1" x14ac:dyDescent="0.25">
      <c r="A61" s="35" t="s">
        <v>66</v>
      </c>
      <c r="B61" s="35"/>
      <c r="C61" s="23"/>
      <c r="D61" s="61"/>
      <c r="E61" s="35"/>
      <c r="F61" s="24"/>
      <c r="G61" s="35"/>
      <c r="H61" s="37"/>
    </row>
    <row r="62" spans="1:9" ht="13.5" customHeight="1" x14ac:dyDescent="0.25">
      <c r="A62" s="35" t="s">
        <v>67</v>
      </c>
      <c r="B62" s="35"/>
      <c r="C62" s="23"/>
      <c r="D62" s="61"/>
      <c r="E62" s="35"/>
      <c r="F62" s="24"/>
      <c r="G62" s="35"/>
      <c r="H62" s="37"/>
    </row>
    <row r="63" spans="1:9" ht="13.5" customHeight="1" x14ac:dyDescent="0.25">
      <c r="A63" s="35" t="s">
        <v>68</v>
      </c>
      <c r="B63" s="35"/>
      <c r="C63" s="23"/>
      <c r="D63" s="61"/>
      <c r="E63" s="35"/>
      <c r="F63" s="24"/>
      <c r="G63" s="35"/>
      <c r="H63" s="37"/>
    </row>
    <row r="64" spans="1:9" ht="13.5" customHeight="1" x14ac:dyDescent="0.25">
      <c r="A64" s="35" t="s">
        <v>69</v>
      </c>
      <c r="B64" s="35"/>
      <c r="C64" s="23"/>
      <c r="D64" s="61"/>
      <c r="E64" s="35"/>
      <c r="F64" s="24"/>
      <c r="G64" s="35"/>
      <c r="H64" s="37"/>
    </row>
    <row r="65" spans="1:8" ht="13.5" customHeight="1" x14ac:dyDescent="0.25">
      <c r="A65" s="35" t="s">
        <v>70</v>
      </c>
      <c r="B65" s="35"/>
      <c r="C65" s="23"/>
      <c r="D65" s="61"/>
      <c r="E65" s="35"/>
      <c r="F65" s="24"/>
      <c r="G65" s="35"/>
      <c r="H65" s="35"/>
    </row>
    <row r="66" spans="1:8" ht="13.5" customHeight="1" x14ac:dyDescent="0.25">
      <c r="A66" s="33"/>
      <c r="B66" s="34" t="s">
        <v>16</v>
      </c>
      <c r="C66" s="62">
        <f>SUM(C54:C65)</f>
        <v>3046344</v>
      </c>
      <c r="D66" s="63">
        <f>SUM(D54:D65)</f>
        <v>4739</v>
      </c>
    </row>
    <row r="67" spans="1:8" ht="13.5" customHeight="1" x14ac:dyDescent="0.25"/>
    <row r="68" spans="1:8" ht="13.5" customHeight="1" x14ac:dyDescent="0.25"/>
    <row r="69" spans="1:8" ht="13.5" customHeight="1" x14ac:dyDescent="0.25"/>
    <row r="70" spans="1:8" ht="13.5" customHeight="1" x14ac:dyDescent="0.25"/>
    <row r="71" spans="1:8" ht="13.5" customHeight="1" x14ac:dyDescent="0.25"/>
    <row r="72" spans="1:8" ht="13.5" customHeight="1" x14ac:dyDescent="0.25"/>
    <row r="73" spans="1:8" ht="13.5" customHeight="1" x14ac:dyDescent="0.25"/>
    <row r="74" spans="1:8" ht="13.5" customHeight="1" x14ac:dyDescent="0.25"/>
    <row r="75" spans="1:8" ht="13.5" customHeight="1" x14ac:dyDescent="0.25"/>
    <row r="76" spans="1:8" ht="13.5" customHeight="1" x14ac:dyDescent="0.25"/>
    <row r="77" spans="1:8" ht="13.5" customHeight="1" x14ac:dyDescent="0.25"/>
    <row r="78" spans="1:8" ht="13.5" customHeight="1" x14ac:dyDescent="0.25"/>
    <row r="79" spans="1:8" ht="13.5" customHeight="1" x14ac:dyDescent="0.25"/>
    <row r="80" spans="1:8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</sheetData>
  <mergeCells count="1">
    <mergeCell ref="A1:N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1"/>
  <sheetViews>
    <sheetView workbookViewId="0">
      <selection activeCell="K21" sqref="K21"/>
    </sheetView>
  </sheetViews>
  <sheetFormatPr defaultColWidth="14.42578125" defaultRowHeight="15" customHeight="1" x14ac:dyDescent="0.25"/>
  <cols>
    <col min="1" max="1" width="28.28515625" bestFit="1" customWidth="1"/>
    <col min="2" max="9" width="9.140625" bestFit="1" customWidth="1"/>
    <col min="10" max="10" width="9.5703125" bestFit="1" customWidth="1"/>
    <col min="11" max="11" width="9.140625" bestFit="1" customWidth="1"/>
    <col min="12" max="12" width="10.140625" bestFit="1" customWidth="1"/>
    <col min="13" max="13" width="10" bestFit="1" customWidth="1"/>
    <col min="14" max="14" width="10.140625" bestFit="1" customWidth="1"/>
    <col min="15" max="26" width="8.7109375" customWidth="1"/>
  </cols>
  <sheetData>
    <row r="1" spans="1:14" ht="13.5" customHeight="1" x14ac:dyDescent="0.25">
      <c r="A1" s="140">
        <v>2022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ht="13.5" customHeight="1" x14ac:dyDescent="0.25">
      <c r="A2" s="142" t="s">
        <v>18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72" t="s">
        <v>16</v>
      </c>
    </row>
    <row r="3" spans="1:14" ht="13.5" customHeight="1" x14ac:dyDescent="0.25">
      <c r="A3" s="73"/>
      <c r="B3" s="72" t="s">
        <v>86</v>
      </c>
      <c r="C3" s="72" t="s">
        <v>19</v>
      </c>
      <c r="D3" s="72" t="s">
        <v>20</v>
      </c>
      <c r="E3" s="72" t="s">
        <v>21</v>
      </c>
      <c r="F3" s="72" t="s">
        <v>22</v>
      </c>
      <c r="G3" s="72" t="s">
        <v>23</v>
      </c>
      <c r="H3" s="72" t="s">
        <v>24</v>
      </c>
      <c r="I3" s="72" t="s">
        <v>25</v>
      </c>
      <c r="J3" s="72" t="s">
        <v>26</v>
      </c>
      <c r="K3" s="72" t="s">
        <v>27</v>
      </c>
      <c r="L3" s="72" t="s">
        <v>28</v>
      </c>
      <c r="M3" s="72" t="s">
        <v>29</v>
      </c>
      <c r="N3" s="72"/>
    </row>
    <row r="4" spans="1:14" ht="13.5" customHeight="1" x14ac:dyDescent="0.25">
      <c r="A4" s="72" t="s">
        <v>30</v>
      </c>
      <c r="B4" s="106">
        <v>751</v>
      </c>
      <c r="C4" s="106">
        <v>3100</v>
      </c>
      <c r="D4" s="106">
        <v>11193</v>
      </c>
      <c r="E4" s="106">
        <v>21935</v>
      </c>
      <c r="F4" s="106">
        <v>4132</v>
      </c>
      <c r="G4" s="106">
        <v>4169</v>
      </c>
      <c r="H4" s="106">
        <v>5214</v>
      </c>
      <c r="I4" s="106">
        <v>7782</v>
      </c>
      <c r="J4" s="106">
        <v>9935</v>
      </c>
      <c r="K4" s="106">
        <v>4632</v>
      </c>
      <c r="L4" s="106"/>
      <c r="M4" s="74"/>
      <c r="N4" s="75">
        <f t="shared" ref="N4:N10" si="0">SUM(B4:M4)</f>
        <v>72843</v>
      </c>
    </row>
    <row r="5" spans="1:14" ht="13.5" customHeight="1" x14ac:dyDescent="0.25">
      <c r="A5" s="72" t="s">
        <v>32</v>
      </c>
      <c r="B5" s="106">
        <v>587</v>
      </c>
      <c r="C5" s="106">
        <v>2368</v>
      </c>
      <c r="D5" s="106">
        <v>9502</v>
      </c>
      <c r="E5" s="106">
        <v>16097</v>
      </c>
      <c r="F5" s="106">
        <v>3224</v>
      </c>
      <c r="G5" s="106">
        <v>3395</v>
      </c>
      <c r="H5" s="106">
        <v>4239</v>
      </c>
      <c r="I5" s="106">
        <v>6312</v>
      </c>
      <c r="J5" s="106">
        <v>8237</v>
      </c>
      <c r="K5" s="106">
        <v>3591</v>
      </c>
      <c r="L5" s="106"/>
      <c r="M5" s="74"/>
      <c r="N5" s="75">
        <f t="shared" si="0"/>
        <v>57552</v>
      </c>
    </row>
    <row r="6" spans="1:14" ht="13.5" customHeight="1" x14ac:dyDescent="0.25">
      <c r="A6" s="72" t="s">
        <v>3</v>
      </c>
      <c r="B6" s="106">
        <v>1820000</v>
      </c>
      <c r="C6" s="106">
        <v>2600000</v>
      </c>
      <c r="D6" s="106">
        <v>2220000</v>
      </c>
      <c r="E6" s="111">
        <v>3620000</v>
      </c>
      <c r="F6" s="106">
        <v>2040000</v>
      </c>
      <c r="G6" s="111">
        <v>1510000</v>
      </c>
      <c r="H6" s="111">
        <v>1910000</v>
      </c>
      <c r="I6" s="106">
        <v>2710000</v>
      </c>
      <c r="J6" s="106">
        <v>6840000</v>
      </c>
      <c r="K6" s="106">
        <v>2610000</v>
      </c>
      <c r="L6" s="106"/>
      <c r="M6" s="74"/>
      <c r="N6" s="75">
        <f t="shared" si="0"/>
        <v>27880000</v>
      </c>
    </row>
    <row r="7" spans="1:14" ht="13.5" customHeight="1" x14ac:dyDescent="0.25">
      <c r="A7" s="72" t="s">
        <v>34</v>
      </c>
      <c r="B7" s="106">
        <v>1707</v>
      </c>
      <c r="C7" s="106">
        <v>6595</v>
      </c>
      <c r="D7" s="106">
        <v>17252</v>
      </c>
      <c r="E7" s="106">
        <v>40415</v>
      </c>
      <c r="F7" s="106">
        <v>8614</v>
      </c>
      <c r="G7" s="106">
        <v>7224</v>
      </c>
      <c r="H7" s="106">
        <v>7688</v>
      </c>
      <c r="I7" s="106">
        <v>12723</v>
      </c>
      <c r="J7" s="106">
        <v>15745</v>
      </c>
      <c r="K7" s="106">
        <v>9970</v>
      </c>
      <c r="L7" s="106"/>
      <c r="M7" s="74"/>
      <c r="N7" s="75">
        <f t="shared" si="0"/>
        <v>127933</v>
      </c>
    </row>
    <row r="8" spans="1:14" ht="13.5" customHeight="1" x14ac:dyDescent="0.25">
      <c r="A8" s="72" t="s">
        <v>35</v>
      </c>
      <c r="B8" s="107">
        <v>8.7999999999999995E-2</v>
      </c>
      <c r="C8" s="107">
        <v>7.6999999999999999E-2</v>
      </c>
      <c r="D8" s="107">
        <v>7.8E-2</v>
      </c>
      <c r="E8" s="107">
        <v>6.8000000000000005E-2</v>
      </c>
      <c r="F8" s="107">
        <v>6.9000000000000006E-2</v>
      </c>
      <c r="G8" s="107">
        <v>7.5999999999999998E-2</v>
      </c>
      <c r="H8" s="107">
        <v>8.2000000000000003E-2</v>
      </c>
      <c r="I8" s="107">
        <v>8.3000000000000004E-2</v>
      </c>
      <c r="J8" s="107">
        <v>8.1000000000000003E-2</v>
      </c>
      <c r="K8" s="107">
        <v>8.1000000000000003E-2</v>
      </c>
      <c r="L8" s="107"/>
      <c r="M8" s="77"/>
      <c r="N8" s="78">
        <f t="shared" si="0"/>
        <v>0.78299999999999992</v>
      </c>
    </row>
    <row r="9" spans="1:14" ht="13.5" customHeight="1" x14ac:dyDescent="0.25">
      <c r="A9" s="72" t="s">
        <v>36</v>
      </c>
      <c r="B9" s="107">
        <v>0.58940000000000003</v>
      </c>
      <c r="C9" s="107">
        <v>0.61260000000000003</v>
      </c>
      <c r="D9" s="107">
        <v>0.76519999999999999</v>
      </c>
      <c r="E9" s="107">
        <v>0.61870000000000003</v>
      </c>
      <c r="F9" s="107">
        <v>0.59609999999999996</v>
      </c>
      <c r="G9" s="107">
        <v>0.65800000000000003</v>
      </c>
      <c r="H9" s="107">
        <v>0.78139999999999998</v>
      </c>
      <c r="I9" s="107">
        <v>0.75290000000000001</v>
      </c>
      <c r="J9" s="107">
        <v>0.75639999999999996</v>
      </c>
      <c r="K9" s="107">
        <v>0.62560000000000004</v>
      </c>
      <c r="L9" s="107"/>
      <c r="M9" s="77"/>
      <c r="N9" s="78">
        <f t="shared" si="0"/>
        <v>6.7563000000000004</v>
      </c>
    </row>
    <row r="10" spans="1:14" ht="13.5" customHeight="1" x14ac:dyDescent="0.25">
      <c r="A10" s="72" t="s">
        <v>38</v>
      </c>
      <c r="B10" s="108">
        <v>2.27</v>
      </c>
      <c r="C10" s="108">
        <v>2.13</v>
      </c>
      <c r="D10" s="108">
        <v>1.54</v>
      </c>
      <c r="E10" s="108">
        <v>1.84</v>
      </c>
      <c r="F10" s="108">
        <v>2.08</v>
      </c>
      <c r="G10" s="108">
        <v>1.73</v>
      </c>
      <c r="H10" s="108">
        <v>1.5</v>
      </c>
      <c r="I10" s="108">
        <v>1.63</v>
      </c>
      <c r="J10" s="108">
        <v>1.6</v>
      </c>
      <c r="K10" s="108">
        <v>2.15</v>
      </c>
      <c r="L10" s="108"/>
      <c r="M10" s="79"/>
      <c r="N10" s="78">
        <f t="shared" si="0"/>
        <v>18.47</v>
      </c>
    </row>
    <row r="11" spans="1:14" ht="13.5" customHeight="1" x14ac:dyDescent="0.25">
      <c r="A11" s="72" t="s">
        <v>39</v>
      </c>
      <c r="B11" s="109">
        <v>7.013888888888889E-2</v>
      </c>
      <c r="C11" s="109">
        <v>6.458333333333334E-2</v>
      </c>
      <c r="D11" s="109">
        <v>3.2638888888888891E-2</v>
      </c>
      <c r="E11" s="109">
        <v>5.486111111111111E-2</v>
      </c>
      <c r="F11" s="109">
        <v>1.0185185185185186E-3</v>
      </c>
      <c r="G11" s="109">
        <v>7.6388888888888893E-4</v>
      </c>
      <c r="H11" s="109">
        <v>2.9861111111111113E-2</v>
      </c>
      <c r="I11" s="109">
        <v>6.8287037037037025E-4</v>
      </c>
      <c r="J11" s="109">
        <v>6.134259259259259E-4</v>
      </c>
      <c r="K11" s="109">
        <v>1.0648148148148147E-3</v>
      </c>
      <c r="L11" s="109"/>
      <c r="M11" s="80"/>
      <c r="N11" s="78"/>
    </row>
    <row r="12" spans="1:14" ht="13.5" customHeight="1" x14ac:dyDescent="0.25">
      <c r="A12" s="72" t="s">
        <v>40</v>
      </c>
      <c r="B12" s="107">
        <v>0.82099999999999995</v>
      </c>
      <c r="C12" s="107">
        <v>0.83099999999999996</v>
      </c>
      <c r="D12" s="107">
        <v>0.88900000000000001</v>
      </c>
      <c r="E12" s="107">
        <v>0.8</v>
      </c>
      <c r="F12" s="107">
        <v>0.77900000000000003</v>
      </c>
      <c r="G12" s="107">
        <v>0.78100000000000003</v>
      </c>
      <c r="H12" s="107">
        <v>0.86499999999999999</v>
      </c>
      <c r="I12" s="107">
        <v>0.85099999999999998</v>
      </c>
      <c r="J12" s="107">
        <v>0.84899999999999998</v>
      </c>
      <c r="K12" s="107">
        <v>0.83199999999999996</v>
      </c>
      <c r="L12" s="107"/>
      <c r="M12" s="77"/>
      <c r="N12" s="78"/>
    </row>
    <row r="13" spans="1:14" ht="13.5" customHeight="1" x14ac:dyDescent="0.25">
      <c r="A13" s="81"/>
      <c r="B13" s="81"/>
      <c r="C13" s="81"/>
      <c r="D13" s="81"/>
      <c r="E13" s="81"/>
      <c r="F13" s="82"/>
      <c r="G13" s="82"/>
      <c r="H13" s="81"/>
      <c r="I13" s="81"/>
      <c r="J13" s="82"/>
      <c r="K13" s="82"/>
      <c r="L13" s="81"/>
      <c r="M13" s="81"/>
      <c r="N13" s="78"/>
    </row>
    <row r="14" spans="1:14" ht="13.5" customHeight="1" x14ac:dyDescent="0.25">
      <c r="A14" s="142" t="s">
        <v>41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83" t="s">
        <v>42</v>
      </c>
    </row>
    <row r="15" spans="1:14" ht="13.5" customHeight="1" x14ac:dyDescent="0.25">
      <c r="A15" s="72" t="s">
        <v>43</v>
      </c>
      <c r="B15" s="107">
        <v>0.157</v>
      </c>
      <c r="C15" s="107">
        <v>0.12441214194100043</v>
      </c>
      <c r="D15" s="107">
        <v>0.126</v>
      </c>
      <c r="E15" s="107">
        <v>0.14399999999999999</v>
      </c>
      <c r="F15" s="107">
        <v>0.16400000000000001</v>
      </c>
      <c r="G15" s="107">
        <v>0.26800000000000002</v>
      </c>
      <c r="H15" s="107">
        <v>0.127</v>
      </c>
      <c r="I15" s="107">
        <v>0.10100000000000001</v>
      </c>
      <c r="J15" s="107">
        <v>8.5999999999999993E-2</v>
      </c>
      <c r="K15" s="107">
        <v>0.14899999999999999</v>
      </c>
      <c r="L15" s="76"/>
      <c r="M15" s="77"/>
      <c r="N15" s="105">
        <f>SUM(B15:G15)/6</f>
        <v>0.1639020236568334</v>
      </c>
    </row>
    <row r="16" spans="1:14" ht="13.5" customHeight="1" x14ac:dyDescent="0.25">
      <c r="A16" s="72" t="s">
        <v>44</v>
      </c>
      <c r="B16" s="107">
        <v>0.52200000000000002</v>
      </c>
      <c r="C16" s="107">
        <v>0.56699999999999995</v>
      </c>
      <c r="D16" s="107">
        <v>0.22600000000000001</v>
      </c>
      <c r="E16" s="107">
        <v>0.69399999999999995</v>
      </c>
      <c r="F16" s="107">
        <v>0.40300000000000002</v>
      </c>
      <c r="G16" s="107">
        <v>0.41799999999999998</v>
      </c>
      <c r="H16" s="107">
        <v>0.23300000000000001</v>
      </c>
      <c r="I16" s="107">
        <v>0.26900000000000002</v>
      </c>
      <c r="J16" s="107">
        <v>0.30099999999999999</v>
      </c>
      <c r="K16" s="107">
        <v>0.60899999999999999</v>
      </c>
      <c r="L16" s="76"/>
      <c r="M16" s="77"/>
      <c r="N16" s="105">
        <f t="shared" ref="N16:N24" si="1">SUM(B16:G16)/6</f>
        <v>0.47166666666666668</v>
      </c>
    </row>
    <row r="17" spans="1:14" ht="13.5" customHeight="1" x14ac:dyDescent="0.25">
      <c r="A17" s="72" t="s">
        <v>45</v>
      </c>
      <c r="B17" s="107">
        <v>0.16200000000000001</v>
      </c>
      <c r="C17" s="107">
        <v>0.17699999999999999</v>
      </c>
      <c r="D17" s="107">
        <v>0.04</v>
      </c>
      <c r="E17" s="107">
        <v>6.2E-2</v>
      </c>
      <c r="F17" s="107">
        <v>0.25800000000000001</v>
      </c>
      <c r="G17" s="107">
        <v>0.16600000000000001</v>
      </c>
      <c r="H17" s="107">
        <v>9.1999999999999998E-2</v>
      </c>
      <c r="I17" s="107">
        <v>7.9000000000000001E-2</v>
      </c>
      <c r="J17" s="107">
        <v>7.0000000000000007E-2</v>
      </c>
      <c r="K17" s="107">
        <v>8.2000000000000003E-2</v>
      </c>
      <c r="L17" s="76"/>
      <c r="M17" s="77"/>
      <c r="N17" s="105">
        <f t="shared" si="1"/>
        <v>0.14416666666666667</v>
      </c>
    </row>
    <row r="18" spans="1:14" s="35" customFormat="1" ht="13.5" customHeight="1" x14ac:dyDescent="0.25">
      <c r="A18" s="72" t="s">
        <v>81</v>
      </c>
      <c r="B18" s="107">
        <v>0.152</v>
      </c>
      <c r="C18" s="107"/>
      <c r="D18" s="107">
        <v>4.7E-2</v>
      </c>
      <c r="E18" s="107">
        <v>8.1000000000000003E-2</v>
      </c>
      <c r="F18" s="107">
        <v>6.3E-2</v>
      </c>
      <c r="G18" s="107">
        <v>3.9E-2</v>
      </c>
      <c r="H18" s="107">
        <v>3.5999999999999997E-2</v>
      </c>
      <c r="I18" s="107">
        <v>0.113</v>
      </c>
      <c r="J18" s="107">
        <v>0.155</v>
      </c>
      <c r="K18" s="107">
        <v>0.14499999999999999</v>
      </c>
      <c r="L18" s="76"/>
      <c r="M18" s="77"/>
      <c r="N18" s="105">
        <f t="shared" si="1"/>
        <v>6.3666666666666663E-2</v>
      </c>
    </row>
    <row r="19" spans="1:14" ht="13.5" customHeight="1" x14ac:dyDescent="0.25">
      <c r="A19" s="72" t="s">
        <v>46</v>
      </c>
      <c r="B19" s="107">
        <v>6.0000000000000001E-3</v>
      </c>
      <c r="C19" s="107">
        <v>8.0000000000000002E-3</v>
      </c>
      <c r="D19" s="107">
        <v>0.56100000000000005</v>
      </c>
      <c r="E19" s="107">
        <v>1.7999999999999999E-2</v>
      </c>
      <c r="F19" s="107">
        <v>1.4E-2</v>
      </c>
      <c r="G19" s="107">
        <v>0.106</v>
      </c>
      <c r="H19" s="107">
        <v>0.51300000000000001</v>
      </c>
      <c r="I19" s="107">
        <v>0.40200000000000002</v>
      </c>
      <c r="J19" s="107">
        <v>0.38700000000000001</v>
      </c>
      <c r="K19" s="107">
        <v>1.4E-2</v>
      </c>
      <c r="L19" s="76"/>
      <c r="M19" s="77"/>
      <c r="N19" s="105">
        <f t="shared" si="1"/>
        <v>0.11883333333333335</v>
      </c>
    </row>
    <row r="20" spans="1:14" ht="13.5" customHeight="1" x14ac:dyDescent="0.25">
      <c r="A20" s="77" t="s">
        <v>47</v>
      </c>
      <c r="B20" s="107">
        <v>0.75</v>
      </c>
      <c r="C20" s="107">
        <v>0.85709999999999997</v>
      </c>
      <c r="D20" s="107">
        <v>0.90300000000000002</v>
      </c>
      <c r="E20" s="107">
        <v>0.88849999999999996</v>
      </c>
      <c r="F20" s="107">
        <v>1</v>
      </c>
      <c r="G20" s="107">
        <v>0.68</v>
      </c>
      <c r="H20" s="107">
        <v>0.94869999999999999</v>
      </c>
      <c r="I20" s="107">
        <v>0.92630000000000001</v>
      </c>
      <c r="J20" s="107">
        <v>0.91839999999999999</v>
      </c>
      <c r="K20" s="107">
        <v>0.80769999999999997</v>
      </c>
      <c r="L20" s="76"/>
      <c r="M20" s="77"/>
      <c r="N20" s="105">
        <f t="shared" si="1"/>
        <v>0.84643333333333326</v>
      </c>
    </row>
    <row r="21" spans="1:14" ht="13.5" customHeight="1" x14ac:dyDescent="0.25">
      <c r="A21" s="77" t="s">
        <v>48</v>
      </c>
      <c r="B21" s="107"/>
      <c r="C21" s="107"/>
      <c r="D21" s="107">
        <v>9.3100000000000002E-2</v>
      </c>
      <c r="E21" s="107">
        <v>3.9300000000000002E-2</v>
      </c>
      <c r="F21" s="77"/>
      <c r="G21" s="107">
        <v>0.28270000000000001</v>
      </c>
      <c r="H21" s="107">
        <v>0.05</v>
      </c>
      <c r="I21" s="107">
        <v>7.2900000000000006E-2</v>
      </c>
      <c r="J21" s="107">
        <v>7.7100000000000002E-2</v>
      </c>
      <c r="K21" s="107">
        <v>0</v>
      </c>
      <c r="L21" s="76"/>
      <c r="M21" s="77"/>
      <c r="N21" s="105">
        <f t="shared" si="1"/>
        <v>6.9183333333333333E-2</v>
      </c>
    </row>
    <row r="22" spans="1:14" ht="13.5" customHeight="1" x14ac:dyDescent="0.25">
      <c r="A22" s="77" t="s">
        <v>49</v>
      </c>
      <c r="B22" s="107">
        <v>0.25</v>
      </c>
      <c r="C22" s="107">
        <v>9.5200000000000007E-2</v>
      </c>
      <c r="D22" s="107">
        <v>3.0000000000000001E-3</v>
      </c>
      <c r="E22" s="107">
        <v>4.5900000000000003E-2</v>
      </c>
      <c r="F22" s="77"/>
      <c r="G22" s="107">
        <v>2.6700000000000002E-2</v>
      </c>
      <c r="H22" s="107"/>
      <c r="I22" s="107">
        <v>0</v>
      </c>
      <c r="J22" s="107">
        <v>0.1</v>
      </c>
      <c r="K22" s="107">
        <v>0.1731</v>
      </c>
      <c r="L22" s="76"/>
      <c r="M22" s="77"/>
      <c r="N22" s="105">
        <f t="shared" si="1"/>
        <v>7.0133333333333339E-2</v>
      </c>
    </row>
    <row r="23" spans="1:14" ht="13.5" customHeight="1" x14ac:dyDescent="0.25">
      <c r="A23" s="77" t="s">
        <v>50</v>
      </c>
      <c r="B23" s="107"/>
      <c r="C23" s="107"/>
      <c r="D23" s="107">
        <v>6.9999999999999999E-4</v>
      </c>
      <c r="E23" s="107">
        <v>2.3E-2</v>
      </c>
      <c r="F23" s="77"/>
      <c r="G23" s="107">
        <v>1.0699999999999999E-2</v>
      </c>
      <c r="H23" s="107"/>
      <c r="I23" s="107">
        <v>8.0000000000000004E-4</v>
      </c>
      <c r="J23" s="107">
        <v>0.32</v>
      </c>
      <c r="K23" s="107">
        <v>0</v>
      </c>
      <c r="L23" s="76"/>
      <c r="M23" s="77"/>
      <c r="N23" s="105">
        <f t="shared" si="1"/>
        <v>5.7333333333333333E-3</v>
      </c>
    </row>
    <row r="24" spans="1:14" ht="13.5" customHeight="1" x14ac:dyDescent="0.25">
      <c r="A24" s="77" t="s">
        <v>51</v>
      </c>
      <c r="B24" s="107"/>
      <c r="C24" s="107"/>
      <c r="D24" s="107"/>
      <c r="E24" s="107"/>
      <c r="F24" s="77"/>
      <c r="G24" s="107"/>
      <c r="H24" s="107"/>
      <c r="I24" s="107">
        <v>0</v>
      </c>
      <c r="J24" s="107">
        <v>2.9999999999999997E-4</v>
      </c>
      <c r="K24" s="107">
        <v>0</v>
      </c>
      <c r="L24" s="76"/>
      <c r="M24" s="77"/>
      <c r="N24" s="105">
        <f t="shared" si="1"/>
        <v>0</v>
      </c>
    </row>
    <row r="25" spans="1:14" ht="13.5" customHeight="1" x14ac:dyDescent="0.25">
      <c r="A25" s="81"/>
      <c r="B25" s="81"/>
      <c r="C25" s="82"/>
      <c r="D25" s="81"/>
      <c r="E25" s="81"/>
      <c r="F25" s="82"/>
      <c r="G25" s="82"/>
      <c r="H25" s="81"/>
      <c r="I25" s="81"/>
      <c r="J25" s="82"/>
      <c r="K25" s="82"/>
      <c r="L25" s="82"/>
      <c r="M25" s="81"/>
      <c r="N25" s="78"/>
    </row>
    <row r="26" spans="1:14" ht="13.5" customHeight="1" x14ac:dyDescent="0.25">
      <c r="A26" s="142" t="s">
        <v>52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83" t="s">
        <v>42</v>
      </c>
    </row>
    <row r="27" spans="1:14" ht="13.5" customHeight="1" x14ac:dyDescent="0.25">
      <c r="A27" s="72" t="s">
        <v>53</v>
      </c>
      <c r="B27" s="107">
        <v>0.30099999999999999</v>
      </c>
      <c r="C27" s="107">
        <v>0.316</v>
      </c>
      <c r="D27" s="107">
        <v>0.10249999999999999</v>
      </c>
      <c r="E27" s="77">
        <v>0.16500000000000001</v>
      </c>
      <c r="F27" s="107">
        <v>0.3644</v>
      </c>
      <c r="G27" s="107">
        <v>0.27450000000000002</v>
      </c>
      <c r="H27" s="107">
        <v>0.12859999999999999</v>
      </c>
      <c r="I27" s="107">
        <v>0.1265</v>
      </c>
      <c r="J27" s="107">
        <v>0.13300000000000001</v>
      </c>
      <c r="K27" s="107">
        <v>0.29599999999999999</v>
      </c>
      <c r="L27" s="76"/>
      <c r="M27" s="77"/>
      <c r="N27" s="78">
        <f>SUM(B27:M27)/6</f>
        <v>0.36791666666666667</v>
      </c>
    </row>
    <row r="28" spans="1:14" ht="13.5" customHeight="1" x14ac:dyDescent="0.25">
      <c r="A28" s="72" t="s">
        <v>54</v>
      </c>
      <c r="B28" s="107">
        <v>3.1E-2</v>
      </c>
      <c r="C28" s="107">
        <v>0.02</v>
      </c>
      <c r="D28" s="107">
        <v>2.0799999999999999E-2</v>
      </c>
      <c r="E28" s="77">
        <v>1.9599999999999999E-2</v>
      </c>
      <c r="F28" s="107">
        <v>2.9100000000000001E-2</v>
      </c>
      <c r="G28" s="107">
        <v>2.24E-2</v>
      </c>
      <c r="H28" s="107">
        <v>1.9300000000000001E-2</v>
      </c>
      <c r="I28" s="107">
        <v>2.1000000000000001E-2</v>
      </c>
      <c r="J28" s="107">
        <v>2.3900000000000001E-2</v>
      </c>
      <c r="K28" s="107">
        <v>0.02</v>
      </c>
      <c r="L28" s="76"/>
      <c r="M28" s="77"/>
      <c r="N28" s="78">
        <f>SUM(B28:M28)/6</f>
        <v>3.7850000000000002E-2</v>
      </c>
    </row>
    <row r="29" spans="1:14" ht="13.5" customHeight="1" x14ac:dyDescent="0.25">
      <c r="A29" s="72" t="s">
        <v>55</v>
      </c>
      <c r="B29" s="107">
        <v>0.66800000000000004</v>
      </c>
      <c r="C29" s="107">
        <v>0.66400000000000003</v>
      </c>
      <c r="D29" s="107">
        <v>0.87680000000000002</v>
      </c>
      <c r="E29" s="77">
        <v>0.81940000000000002</v>
      </c>
      <c r="F29" s="107">
        <v>0.60640000000000005</v>
      </c>
      <c r="G29" s="107">
        <v>0.70309999999999995</v>
      </c>
      <c r="H29" s="107">
        <v>0.85209999999999997</v>
      </c>
      <c r="I29" s="107">
        <v>0.85250000000000004</v>
      </c>
      <c r="J29" s="107">
        <v>0.84309999999999996</v>
      </c>
      <c r="K29" s="107">
        <v>0.68400000000000005</v>
      </c>
      <c r="L29" s="76"/>
      <c r="M29" s="77"/>
      <c r="N29" s="78">
        <f>SUM(B29:M29)/6</f>
        <v>1.2615666666666667</v>
      </c>
    </row>
    <row r="30" spans="1:14" ht="13.5" customHeight="1" x14ac:dyDescent="0.25"/>
    <row r="31" spans="1:14" ht="13.5" customHeight="1" x14ac:dyDescent="0.25"/>
    <row r="32" spans="1:14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</sheetData>
  <mergeCells count="4">
    <mergeCell ref="A1:N1"/>
    <mergeCell ref="A2:M2"/>
    <mergeCell ref="A14:M14"/>
    <mergeCell ref="A26:M26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6"/>
  <sheetViews>
    <sheetView topLeftCell="A147" workbookViewId="0">
      <selection activeCell="B174" sqref="B174:J174"/>
    </sheetView>
  </sheetViews>
  <sheetFormatPr defaultColWidth="14.42578125" defaultRowHeight="15" customHeight="1" x14ac:dyDescent="0.25"/>
  <cols>
    <col min="1" max="1" width="3.85546875" customWidth="1"/>
    <col min="2" max="2" width="12.140625" customWidth="1"/>
    <col min="3" max="4" width="10.7109375" customWidth="1"/>
    <col min="5" max="5" width="45.140625" bestFit="1" customWidth="1"/>
    <col min="6" max="6" width="11.5703125" customWidth="1"/>
    <col min="7" max="7" width="10.7109375" customWidth="1"/>
    <col min="8" max="8" width="13" customWidth="1"/>
    <col min="9" max="9" width="12.85546875" customWidth="1"/>
    <col min="10" max="10" width="13.7109375" customWidth="1"/>
    <col min="11" max="11" width="41.28515625" bestFit="1" customWidth="1"/>
    <col min="12" max="12" width="10.7109375" customWidth="1"/>
    <col min="13" max="25" width="8.7109375" customWidth="1"/>
  </cols>
  <sheetData>
    <row r="1" spans="1:11" ht="13.5" customHeight="1" x14ac:dyDescent="0.25">
      <c r="B1" s="2" t="s">
        <v>0</v>
      </c>
      <c r="C1" s="2" t="s">
        <v>5</v>
      </c>
      <c r="D1" s="2" t="s">
        <v>1</v>
      </c>
      <c r="E1" s="4" t="s">
        <v>2</v>
      </c>
      <c r="F1" s="4" t="s">
        <v>12</v>
      </c>
      <c r="G1" s="6" t="s">
        <v>4</v>
      </c>
      <c r="H1" s="6" t="s">
        <v>7</v>
      </c>
      <c r="I1" s="6" t="s">
        <v>8</v>
      </c>
      <c r="J1" s="6" t="s">
        <v>13</v>
      </c>
      <c r="K1" s="7"/>
    </row>
    <row r="2" spans="1:11" ht="15" customHeight="1" x14ac:dyDescent="0.25">
      <c r="B2" s="146" t="s">
        <v>15</v>
      </c>
      <c r="C2" s="144"/>
      <c r="D2" s="144"/>
      <c r="E2" s="144"/>
      <c r="F2" s="144"/>
      <c r="G2" s="144"/>
      <c r="H2" s="144"/>
      <c r="I2" s="144"/>
      <c r="J2" s="145"/>
      <c r="K2" s="10" t="s">
        <v>15</v>
      </c>
    </row>
    <row r="3" spans="1:11" s="35" customFormat="1" ht="13.5" customHeight="1" x14ac:dyDescent="0.25">
      <c r="A3" s="11">
        <v>1</v>
      </c>
      <c r="B3" s="13">
        <v>44564</v>
      </c>
      <c r="C3" s="27" t="s">
        <v>123</v>
      </c>
      <c r="D3" s="14" t="s">
        <v>124</v>
      </c>
      <c r="E3" s="14" t="s">
        <v>125</v>
      </c>
      <c r="F3" s="14"/>
      <c r="G3" s="14">
        <v>7</v>
      </c>
      <c r="H3" s="14">
        <v>0</v>
      </c>
      <c r="I3" s="14">
        <v>0</v>
      </c>
      <c r="J3" s="14">
        <v>243</v>
      </c>
      <c r="K3" s="12"/>
    </row>
    <row r="4" spans="1:11" s="35" customFormat="1" ht="13.5" customHeight="1" x14ac:dyDescent="0.25">
      <c r="A4" s="11">
        <v>2</v>
      </c>
      <c r="B4" s="13">
        <v>44566</v>
      </c>
      <c r="C4" s="27" t="s">
        <v>126</v>
      </c>
      <c r="D4" s="14" t="s">
        <v>127</v>
      </c>
      <c r="E4" s="14" t="s">
        <v>128</v>
      </c>
      <c r="F4" s="14"/>
      <c r="G4" s="14">
        <v>13</v>
      </c>
      <c r="H4" s="14">
        <v>0</v>
      </c>
      <c r="I4" s="14">
        <v>0</v>
      </c>
      <c r="J4" s="14">
        <v>226</v>
      </c>
      <c r="K4" s="12"/>
    </row>
    <row r="5" spans="1:11" s="35" customFormat="1" ht="13.5" customHeight="1" x14ac:dyDescent="0.25">
      <c r="A5" s="11">
        <v>3</v>
      </c>
      <c r="B5" s="13">
        <v>44568</v>
      </c>
      <c r="C5" s="27" t="s">
        <v>129</v>
      </c>
      <c r="D5" s="14" t="s">
        <v>130</v>
      </c>
      <c r="E5" s="14" t="s">
        <v>131</v>
      </c>
      <c r="F5" s="14"/>
      <c r="G5" s="14">
        <v>8</v>
      </c>
      <c r="H5" s="14">
        <v>0</v>
      </c>
      <c r="I5" s="14">
        <v>0</v>
      </c>
      <c r="J5" s="14">
        <v>280</v>
      </c>
      <c r="K5" s="12"/>
    </row>
    <row r="6" spans="1:11" s="35" customFormat="1" ht="13.5" customHeight="1" x14ac:dyDescent="0.25">
      <c r="A6" s="11">
        <v>4</v>
      </c>
      <c r="B6" s="13">
        <v>44571</v>
      </c>
      <c r="C6" s="27" t="s">
        <v>123</v>
      </c>
      <c r="D6" s="14" t="s">
        <v>124</v>
      </c>
      <c r="E6" s="14" t="s">
        <v>132</v>
      </c>
      <c r="F6" s="14"/>
      <c r="G6" s="14">
        <v>14</v>
      </c>
      <c r="H6" s="14">
        <v>0</v>
      </c>
      <c r="I6" s="14">
        <v>1</v>
      </c>
      <c r="J6" s="14">
        <v>647</v>
      </c>
      <c r="K6" s="12"/>
    </row>
    <row r="7" spans="1:11" s="35" customFormat="1" ht="13.5" customHeight="1" x14ac:dyDescent="0.25">
      <c r="A7" s="11">
        <v>5</v>
      </c>
      <c r="B7" s="13">
        <v>44573</v>
      </c>
      <c r="C7" s="27" t="s">
        <v>126</v>
      </c>
      <c r="D7" s="14" t="s">
        <v>127</v>
      </c>
      <c r="E7" s="14" t="s">
        <v>133</v>
      </c>
      <c r="F7" s="14"/>
      <c r="G7" s="14">
        <v>5</v>
      </c>
      <c r="H7" s="14">
        <v>0</v>
      </c>
      <c r="I7" s="14">
        <v>0</v>
      </c>
      <c r="J7" s="14">
        <v>185</v>
      </c>
      <c r="K7" s="12"/>
    </row>
    <row r="8" spans="1:11" s="35" customFormat="1" ht="13.5" customHeight="1" x14ac:dyDescent="0.25">
      <c r="A8" s="11">
        <v>6</v>
      </c>
      <c r="B8" s="13">
        <v>44575</v>
      </c>
      <c r="C8" s="27" t="s">
        <v>129</v>
      </c>
      <c r="D8" s="14" t="s">
        <v>130</v>
      </c>
      <c r="E8" s="14" t="s">
        <v>134</v>
      </c>
      <c r="F8" s="14"/>
      <c r="G8" s="14">
        <v>16</v>
      </c>
      <c r="H8" s="14">
        <v>0</v>
      </c>
      <c r="I8" s="14">
        <v>2</v>
      </c>
      <c r="J8" s="14">
        <v>593</v>
      </c>
      <c r="K8" s="12"/>
    </row>
    <row r="9" spans="1:11" s="35" customFormat="1" ht="13.5" customHeight="1" x14ac:dyDescent="0.25">
      <c r="A9" s="11">
        <v>7</v>
      </c>
      <c r="B9" s="13">
        <v>44578</v>
      </c>
      <c r="C9" s="27" t="s">
        <v>123</v>
      </c>
      <c r="D9" s="14" t="s">
        <v>135</v>
      </c>
      <c r="E9" s="14" t="s">
        <v>136</v>
      </c>
      <c r="F9" s="14"/>
      <c r="G9" s="14">
        <v>29</v>
      </c>
      <c r="H9" s="14">
        <v>0</v>
      </c>
      <c r="I9" s="14">
        <v>2</v>
      </c>
      <c r="J9" s="14">
        <v>826</v>
      </c>
      <c r="K9" s="12"/>
    </row>
    <row r="10" spans="1:11" s="35" customFormat="1" ht="13.5" customHeight="1" x14ac:dyDescent="0.25">
      <c r="A10" s="11">
        <v>8</v>
      </c>
      <c r="B10" s="13">
        <v>44580</v>
      </c>
      <c r="C10" s="27" t="s">
        <v>126</v>
      </c>
      <c r="D10" s="14" t="s">
        <v>137</v>
      </c>
      <c r="E10" s="14" t="s">
        <v>138</v>
      </c>
      <c r="F10" s="14"/>
      <c r="G10" s="14">
        <v>40</v>
      </c>
      <c r="H10" s="14">
        <v>0</v>
      </c>
      <c r="I10" s="14">
        <v>2</v>
      </c>
      <c r="J10" s="14">
        <v>738</v>
      </c>
      <c r="K10" s="12"/>
    </row>
    <row r="11" spans="1:11" s="35" customFormat="1" ht="13.5" customHeight="1" x14ac:dyDescent="0.25">
      <c r="A11" s="11">
        <v>9</v>
      </c>
      <c r="B11" s="112">
        <v>44582</v>
      </c>
      <c r="C11" s="113" t="s">
        <v>129</v>
      </c>
      <c r="D11" s="114" t="s">
        <v>127</v>
      </c>
      <c r="E11" s="114" t="s">
        <v>139</v>
      </c>
      <c r="F11" s="114"/>
      <c r="G11" s="114">
        <v>30</v>
      </c>
      <c r="H11" s="114">
        <v>1</v>
      </c>
      <c r="I11" s="114">
        <v>4</v>
      </c>
      <c r="J11" s="114">
        <v>1115</v>
      </c>
      <c r="K11" s="115" t="s">
        <v>192</v>
      </c>
    </row>
    <row r="12" spans="1:11" s="35" customFormat="1" ht="13.5" customHeight="1" x14ac:dyDescent="0.25">
      <c r="A12" s="11">
        <v>10</v>
      </c>
      <c r="B12" s="13">
        <v>44585</v>
      </c>
      <c r="C12" s="27" t="s">
        <v>123</v>
      </c>
      <c r="D12" s="14" t="s">
        <v>124</v>
      </c>
      <c r="E12" s="14" t="s">
        <v>140</v>
      </c>
      <c r="F12" s="14"/>
      <c r="G12" s="14">
        <v>10</v>
      </c>
      <c r="H12" s="14">
        <v>0</v>
      </c>
      <c r="I12" s="14">
        <v>0</v>
      </c>
      <c r="J12" s="14">
        <v>220</v>
      </c>
      <c r="K12" s="12"/>
    </row>
    <row r="13" spans="1:11" s="35" customFormat="1" ht="13.5" customHeight="1" x14ac:dyDescent="0.25">
      <c r="A13" s="11">
        <v>11</v>
      </c>
      <c r="B13" s="13">
        <v>44587</v>
      </c>
      <c r="C13" s="27" t="s">
        <v>126</v>
      </c>
      <c r="D13" s="14" t="s">
        <v>141</v>
      </c>
      <c r="E13" s="14" t="s">
        <v>142</v>
      </c>
      <c r="F13" s="14"/>
      <c r="G13" s="14">
        <v>45</v>
      </c>
      <c r="H13" s="14">
        <v>3</v>
      </c>
      <c r="I13" s="14">
        <v>1</v>
      </c>
      <c r="J13" s="14">
        <v>779</v>
      </c>
      <c r="K13" s="12"/>
    </row>
    <row r="14" spans="1:11" s="35" customFormat="1" ht="13.5" customHeight="1" x14ac:dyDescent="0.25">
      <c r="A14" s="11">
        <v>12</v>
      </c>
      <c r="B14" s="13">
        <v>44590</v>
      </c>
      <c r="C14" s="27" t="s">
        <v>143</v>
      </c>
      <c r="D14" s="14" t="s">
        <v>144</v>
      </c>
      <c r="E14" s="14" t="s">
        <v>145</v>
      </c>
      <c r="F14" s="14"/>
      <c r="G14" s="14">
        <v>8</v>
      </c>
      <c r="H14" s="14">
        <v>0</v>
      </c>
      <c r="I14" s="14">
        <v>0</v>
      </c>
      <c r="J14" s="14">
        <v>199</v>
      </c>
      <c r="K14" s="12"/>
    </row>
    <row r="15" spans="1:11" s="35" customFormat="1" ht="13.5" customHeight="1" x14ac:dyDescent="0.25">
      <c r="A15" s="11">
        <v>13</v>
      </c>
      <c r="B15" s="13">
        <v>44592</v>
      </c>
      <c r="C15" s="27" t="s">
        <v>123</v>
      </c>
      <c r="D15" s="14" t="s">
        <v>124</v>
      </c>
      <c r="E15" s="14" t="s">
        <v>146</v>
      </c>
      <c r="F15" s="14"/>
      <c r="G15" s="14">
        <v>10</v>
      </c>
      <c r="H15" s="14">
        <v>0</v>
      </c>
      <c r="I15" s="14">
        <v>0</v>
      </c>
      <c r="J15" s="14">
        <v>335</v>
      </c>
      <c r="K15" s="12"/>
    </row>
    <row r="16" spans="1:11" ht="13.5" customHeight="1" x14ac:dyDescent="0.25">
      <c r="B16" s="17" t="s">
        <v>16</v>
      </c>
      <c r="C16" s="17"/>
      <c r="D16" s="18"/>
      <c r="E16" s="18"/>
      <c r="F16" s="18">
        <v>2649</v>
      </c>
      <c r="G16" s="19">
        <f t="shared" ref="G16:I16" si="0">SUM(G3:G15)</f>
        <v>235</v>
      </c>
      <c r="H16" s="19">
        <f t="shared" si="0"/>
        <v>4</v>
      </c>
      <c r="I16" s="19">
        <f t="shared" si="0"/>
        <v>12</v>
      </c>
      <c r="J16" s="19">
        <f>SUM(J3:J15)</f>
        <v>6386</v>
      </c>
      <c r="K16" s="12"/>
    </row>
    <row r="17" spans="1:11" ht="15" customHeight="1" x14ac:dyDescent="0.25">
      <c r="B17" s="143" t="s">
        <v>17</v>
      </c>
      <c r="C17" s="144"/>
      <c r="D17" s="144"/>
      <c r="E17" s="144"/>
      <c r="F17" s="144"/>
      <c r="G17" s="144"/>
      <c r="H17" s="144"/>
      <c r="I17" s="144"/>
      <c r="J17" s="145"/>
      <c r="K17" s="10"/>
    </row>
    <row r="18" spans="1:11" ht="15" customHeight="1" x14ac:dyDescent="0.25">
      <c r="B18" s="2" t="s">
        <v>0</v>
      </c>
      <c r="C18" s="2" t="s">
        <v>5</v>
      </c>
      <c r="D18" s="2" t="s">
        <v>1</v>
      </c>
      <c r="E18" s="4" t="s">
        <v>2</v>
      </c>
      <c r="F18" s="4" t="s">
        <v>12</v>
      </c>
      <c r="G18" s="6" t="s">
        <v>4</v>
      </c>
      <c r="H18" s="6" t="s">
        <v>7</v>
      </c>
      <c r="I18" s="6" t="s">
        <v>8</v>
      </c>
      <c r="J18" s="6" t="s">
        <v>13</v>
      </c>
      <c r="K18" s="7" t="s">
        <v>14</v>
      </c>
    </row>
    <row r="19" spans="1:11" s="35" customFormat="1" ht="13.5" customHeight="1" x14ac:dyDescent="0.25">
      <c r="A19" s="11">
        <v>1</v>
      </c>
      <c r="B19" s="13">
        <v>44594</v>
      </c>
      <c r="C19" s="27" t="s">
        <v>126</v>
      </c>
      <c r="D19" s="14" t="s">
        <v>147</v>
      </c>
      <c r="E19" s="14" t="s">
        <v>148</v>
      </c>
      <c r="F19" s="14"/>
      <c r="G19" s="14">
        <v>3</v>
      </c>
      <c r="H19" s="14">
        <v>0</v>
      </c>
      <c r="I19" s="14">
        <v>0</v>
      </c>
      <c r="J19" s="14">
        <v>164</v>
      </c>
      <c r="K19" s="12"/>
    </row>
    <row r="20" spans="1:11" s="35" customFormat="1" ht="13.5" customHeight="1" x14ac:dyDescent="0.25">
      <c r="A20" s="11">
        <v>2</v>
      </c>
      <c r="B20" s="13">
        <v>44596</v>
      </c>
      <c r="C20" s="42" t="s">
        <v>129</v>
      </c>
      <c r="D20" s="43" t="s">
        <v>124</v>
      </c>
      <c r="E20" s="43" t="s">
        <v>149</v>
      </c>
      <c r="F20" s="14"/>
      <c r="G20" s="14">
        <v>8</v>
      </c>
      <c r="H20" s="14">
        <v>0</v>
      </c>
      <c r="I20" s="14">
        <v>0</v>
      </c>
      <c r="J20" s="14">
        <v>231</v>
      </c>
      <c r="K20" s="12"/>
    </row>
    <row r="21" spans="1:11" s="35" customFormat="1" ht="13.5" customHeight="1" x14ac:dyDescent="0.25">
      <c r="A21" s="11">
        <v>3</v>
      </c>
      <c r="B21" s="13">
        <v>44600</v>
      </c>
      <c r="C21" s="64" t="s">
        <v>150</v>
      </c>
      <c r="D21" s="43" t="s">
        <v>147</v>
      </c>
      <c r="E21" s="43" t="s">
        <v>151</v>
      </c>
      <c r="F21" s="14"/>
      <c r="G21" s="14">
        <v>14</v>
      </c>
      <c r="H21" s="14">
        <v>1</v>
      </c>
      <c r="I21" s="14">
        <v>0</v>
      </c>
      <c r="J21" s="14">
        <v>334</v>
      </c>
      <c r="K21" s="12"/>
    </row>
    <row r="22" spans="1:11" s="35" customFormat="1" ht="13.5" customHeight="1" x14ac:dyDescent="0.25">
      <c r="A22" s="11">
        <v>4</v>
      </c>
      <c r="B22" s="112">
        <v>44602</v>
      </c>
      <c r="C22" s="113" t="s">
        <v>85</v>
      </c>
      <c r="D22" s="114" t="s">
        <v>152</v>
      </c>
      <c r="E22" s="114" t="s">
        <v>153</v>
      </c>
      <c r="F22" s="114"/>
      <c r="G22" s="114">
        <v>38</v>
      </c>
      <c r="H22" s="114">
        <v>1</v>
      </c>
      <c r="I22" s="114">
        <v>4</v>
      </c>
      <c r="J22" s="114">
        <v>1203</v>
      </c>
      <c r="K22" s="115" t="s">
        <v>192</v>
      </c>
    </row>
    <row r="23" spans="1:11" s="35" customFormat="1" ht="13.5" customHeight="1" x14ac:dyDescent="0.25">
      <c r="A23" s="11">
        <v>5</v>
      </c>
      <c r="B23" s="13">
        <v>44604</v>
      </c>
      <c r="C23" s="42" t="s">
        <v>143</v>
      </c>
      <c r="D23" s="43" t="s">
        <v>154</v>
      </c>
      <c r="E23" s="43" t="s">
        <v>155</v>
      </c>
      <c r="F23" s="14"/>
      <c r="G23" s="14">
        <v>18</v>
      </c>
      <c r="H23" s="14">
        <v>0</v>
      </c>
      <c r="I23" s="14">
        <v>0</v>
      </c>
      <c r="J23" s="14">
        <v>286</v>
      </c>
      <c r="K23" s="12"/>
    </row>
    <row r="24" spans="1:11" s="35" customFormat="1" ht="13.5" customHeight="1" x14ac:dyDescent="0.25">
      <c r="A24" s="11">
        <v>6</v>
      </c>
      <c r="B24" s="13">
        <v>44606</v>
      </c>
      <c r="C24" s="42" t="s">
        <v>123</v>
      </c>
      <c r="D24" s="43" t="s">
        <v>156</v>
      </c>
      <c r="E24" s="43" t="s">
        <v>142</v>
      </c>
      <c r="F24" s="14"/>
      <c r="G24" s="14">
        <v>2</v>
      </c>
      <c r="H24" s="14">
        <v>0</v>
      </c>
      <c r="I24" s="14">
        <v>2</v>
      </c>
      <c r="J24" s="14">
        <v>100</v>
      </c>
      <c r="K24" s="12"/>
    </row>
    <row r="25" spans="1:11" s="35" customFormat="1" ht="13.5" customHeight="1" x14ac:dyDescent="0.25">
      <c r="A25" s="11">
        <v>7</v>
      </c>
      <c r="B25" s="13">
        <v>44608</v>
      </c>
      <c r="C25" s="42" t="s">
        <v>126</v>
      </c>
      <c r="D25" s="43" t="s">
        <v>122</v>
      </c>
      <c r="E25" s="43" t="s">
        <v>157</v>
      </c>
      <c r="F25" s="14"/>
      <c r="G25" s="14">
        <v>19</v>
      </c>
      <c r="H25" s="14">
        <v>0</v>
      </c>
      <c r="I25" s="14">
        <v>1</v>
      </c>
      <c r="J25" s="14">
        <v>612</v>
      </c>
      <c r="K25" s="12"/>
    </row>
    <row r="26" spans="1:11" s="35" customFormat="1" ht="13.5" customHeight="1" x14ac:dyDescent="0.25">
      <c r="A26" s="11">
        <v>8</v>
      </c>
      <c r="B26" s="13">
        <v>44610</v>
      </c>
      <c r="C26" s="42" t="s">
        <v>129</v>
      </c>
      <c r="D26" s="43" t="s">
        <v>124</v>
      </c>
      <c r="E26" s="43" t="s">
        <v>158</v>
      </c>
      <c r="F26" s="14"/>
      <c r="G26" s="14">
        <v>8</v>
      </c>
      <c r="H26" s="14">
        <v>0</v>
      </c>
      <c r="I26" s="14">
        <v>1</v>
      </c>
      <c r="J26" s="14">
        <v>490</v>
      </c>
      <c r="K26" s="12"/>
    </row>
    <row r="27" spans="1:11" s="35" customFormat="1" ht="13.5" customHeight="1" x14ac:dyDescent="0.25">
      <c r="A27" s="11">
        <v>9</v>
      </c>
      <c r="B27" s="13">
        <v>44613</v>
      </c>
      <c r="C27" s="42" t="s">
        <v>123</v>
      </c>
      <c r="D27" s="43" t="s">
        <v>127</v>
      </c>
      <c r="E27" s="43" t="s">
        <v>159</v>
      </c>
      <c r="F27" s="14"/>
      <c r="G27" s="14">
        <v>15</v>
      </c>
      <c r="H27" s="14">
        <v>0</v>
      </c>
      <c r="I27" s="14">
        <v>0</v>
      </c>
      <c r="J27" s="14">
        <v>241</v>
      </c>
      <c r="K27" s="12"/>
    </row>
    <row r="28" spans="1:11" s="35" customFormat="1" ht="13.5" customHeight="1" x14ac:dyDescent="0.25">
      <c r="A28" s="11">
        <v>10</v>
      </c>
      <c r="B28" s="13">
        <v>44616</v>
      </c>
      <c r="C28" s="42" t="s">
        <v>85</v>
      </c>
      <c r="D28" s="43" t="s">
        <v>160</v>
      </c>
      <c r="E28" s="43" t="s">
        <v>161</v>
      </c>
      <c r="F28" s="14"/>
      <c r="G28" s="14">
        <v>9</v>
      </c>
      <c r="H28" s="14">
        <v>0</v>
      </c>
      <c r="I28" s="14">
        <v>0</v>
      </c>
      <c r="J28" s="14">
        <v>253</v>
      </c>
      <c r="K28" s="12"/>
    </row>
    <row r="29" spans="1:11" s="35" customFormat="1" ht="13.5" customHeight="1" x14ac:dyDescent="0.25">
      <c r="A29" s="11">
        <v>11</v>
      </c>
      <c r="B29" s="13">
        <v>44618</v>
      </c>
      <c r="C29" s="42" t="s">
        <v>143</v>
      </c>
      <c r="D29" s="43" t="s">
        <v>154</v>
      </c>
      <c r="E29" s="43" t="s">
        <v>162</v>
      </c>
      <c r="F29" s="14"/>
      <c r="G29" s="14">
        <v>15</v>
      </c>
      <c r="H29" s="14">
        <v>0</v>
      </c>
      <c r="I29" s="14">
        <v>2</v>
      </c>
      <c r="J29" s="14">
        <v>457</v>
      </c>
      <c r="K29" s="12"/>
    </row>
    <row r="30" spans="1:11" s="35" customFormat="1" ht="13.5" customHeight="1" x14ac:dyDescent="0.25">
      <c r="A30" s="11">
        <v>12</v>
      </c>
      <c r="B30" s="13">
        <v>44620</v>
      </c>
      <c r="C30" s="42" t="s">
        <v>123</v>
      </c>
      <c r="D30" s="43" t="s">
        <v>127</v>
      </c>
      <c r="E30" s="43" t="s">
        <v>163</v>
      </c>
      <c r="F30" s="14"/>
      <c r="G30" s="14">
        <v>8</v>
      </c>
      <c r="H30" s="14">
        <v>0</v>
      </c>
      <c r="I30" s="14">
        <v>0</v>
      </c>
      <c r="J30" s="14">
        <v>170</v>
      </c>
      <c r="K30" s="12"/>
    </row>
    <row r="31" spans="1:11" ht="13.5" customHeight="1" x14ac:dyDescent="0.25">
      <c r="B31" s="17" t="s">
        <v>16</v>
      </c>
      <c r="C31" s="17"/>
      <c r="D31" s="18"/>
      <c r="E31" s="18"/>
      <c r="F31" s="18">
        <v>2660</v>
      </c>
      <c r="G31" s="18">
        <f>SUM(G19:G30)</f>
        <v>157</v>
      </c>
      <c r="H31" s="18">
        <f>SUM(H19:H30)</f>
        <v>2</v>
      </c>
      <c r="I31" s="18">
        <f>SUM(I19:I30)</f>
        <v>10</v>
      </c>
      <c r="J31" s="18">
        <f>SUM(J19:J30)</f>
        <v>4541</v>
      </c>
      <c r="K31" s="8"/>
    </row>
    <row r="32" spans="1:11" ht="15" customHeight="1" x14ac:dyDescent="0.25">
      <c r="B32" s="143" t="s">
        <v>37</v>
      </c>
      <c r="C32" s="144"/>
      <c r="D32" s="144"/>
      <c r="E32" s="144"/>
      <c r="F32" s="144"/>
      <c r="G32" s="144"/>
      <c r="H32" s="144"/>
      <c r="I32" s="144"/>
      <c r="J32" s="145"/>
      <c r="K32" s="26"/>
    </row>
    <row r="33" spans="1:11" ht="15" customHeight="1" x14ac:dyDescent="0.25">
      <c r="B33" s="2" t="s">
        <v>0</v>
      </c>
      <c r="C33" s="2" t="s">
        <v>5</v>
      </c>
      <c r="D33" s="2" t="s">
        <v>1</v>
      </c>
      <c r="E33" s="4" t="s">
        <v>2</v>
      </c>
      <c r="F33" s="4" t="s">
        <v>12</v>
      </c>
      <c r="G33" s="6" t="s">
        <v>4</v>
      </c>
      <c r="H33" s="6" t="s">
        <v>7</v>
      </c>
      <c r="I33" s="6" t="s">
        <v>8</v>
      </c>
      <c r="J33" s="6" t="s">
        <v>13</v>
      </c>
      <c r="K33" s="7" t="s">
        <v>14</v>
      </c>
    </row>
    <row r="34" spans="1:11" ht="13.5" customHeight="1" x14ac:dyDescent="0.25">
      <c r="A34" s="11">
        <v>1</v>
      </c>
      <c r="B34" s="13">
        <v>44622</v>
      </c>
      <c r="C34" s="27" t="s">
        <v>126</v>
      </c>
      <c r="D34" s="14" t="s">
        <v>147</v>
      </c>
      <c r="E34" s="14" t="s">
        <v>164</v>
      </c>
      <c r="F34" s="14"/>
      <c r="G34" s="14">
        <v>7</v>
      </c>
      <c r="H34" s="14">
        <v>0</v>
      </c>
      <c r="I34" s="14">
        <v>1</v>
      </c>
      <c r="J34" s="14">
        <v>322</v>
      </c>
      <c r="K34" s="12"/>
    </row>
    <row r="35" spans="1:11" ht="13.5" customHeight="1" x14ac:dyDescent="0.25">
      <c r="A35" s="11">
        <v>2</v>
      </c>
      <c r="B35" s="13">
        <v>44624</v>
      </c>
      <c r="C35" s="27" t="s">
        <v>129</v>
      </c>
      <c r="D35" s="14" t="s">
        <v>124</v>
      </c>
      <c r="E35" s="14" t="s">
        <v>165</v>
      </c>
      <c r="F35" s="14"/>
      <c r="G35" s="14">
        <v>17</v>
      </c>
      <c r="H35" s="14">
        <v>2</v>
      </c>
      <c r="I35" s="14">
        <v>0</v>
      </c>
      <c r="J35" s="14">
        <v>806</v>
      </c>
      <c r="K35" s="12"/>
    </row>
    <row r="36" spans="1:11" ht="13.5" customHeight="1" x14ac:dyDescent="0.25">
      <c r="A36" s="11">
        <v>3</v>
      </c>
      <c r="B36" s="13">
        <v>44628</v>
      </c>
      <c r="C36" s="27" t="s">
        <v>150</v>
      </c>
      <c r="D36" s="14" t="s">
        <v>147</v>
      </c>
      <c r="E36" s="14" t="s">
        <v>166</v>
      </c>
      <c r="F36" s="14"/>
      <c r="G36" s="14">
        <v>12</v>
      </c>
      <c r="H36" s="14">
        <v>0</v>
      </c>
      <c r="I36" s="14">
        <v>1</v>
      </c>
      <c r="J36" s="14">
        <v>359</v>
      </c>
      <c r="K36" s="12"/>
    </row>
    <row r="37" spans="1:11" ht="13.5" customHeight="1" x14ac:dyDescent="0.25">
      <c r="A37" s="11">
        <v>4</v>
      </c>
      <c r="B37" s="13">
        <v>44630</v>
      </c>
      <c r="C37" s="27" t="s">
        <v>85</v>
      </c>
      <c r="D37" s="14" t="s">
        <v>167</v>
      </c>
      <c r="E37" s="14" t="s">
        <v>168</v>
      </c>
      <c r="F37" s="14"/>
      <c r="G37" s="14">
        <v>10</v>
      </c>
      <c r="H37" s="14">
        <v>0</v>
      </c>
      <c r="I37" s="14">
        <v>0</v>
      </c>
      <c r="J37" s="14">
        <v>316</v>
      </c>
      <c r="K37" s="12"/>
    </row>
    <row r="38" spans="1:11" ht="13.5" customHeight="1" x14ac:dyDescent="0.25">
      <c r="A38" s="11">
        <v>5</v>
      </c>
      <c r="B38" s="13">
        <v>44632</v>
      </c>
      <c r="C38" s="27" t="s">
        <v>143</v>
      </c>
      <c r="D38" s="14" t="s">
        <v>154</v>
      </c>
      <c r="E38" s="14" t="s">
        <v>169</v>
      </c>
      <c r="F38" s="14"/>
      <c r="G38" s="14">
        <v>10</v>
      </c>
      <c r="H38" s="14">
        <v>0</v>
      </c>
      <c r="I38" s="14">
        <v>0</v>
      </c>
      <c r="J38" s="14">
        <v>449</v>
      </c>
      <c r="K38" s="12"/>
    </row>
    <row r="39" spans="1:11" ht="13.5" customHeight="1" x14ac:dyDescent="0.25">
      <c r="A39" s="11">
        <v>6</v>
      </c>
      <c r="B39" s="112">
        <v>44634</v>
      </c>
      <c r="C39" s="113" t="s">
        <v>123</v>
      </c>
      <c r="D39" s="114" t="s">
        <v>127</v>
      </c>
      <c r="E39" s="114" t="s">
        <v>153</v>
      </c>
      <c r="F39" s="114"/>
      <c r="G39" s="114">
        <v>73</v>
      </c>
      <c r="H39" s="114">
        <v>4</v>
      </c>
      <c r="I39" s="114">
        <v>14</v>
      </c>
      <c r="J39" s="114">
        <v>1890</v>
      </c>
      <c r="K39" s="115" t="s">
        <v>192</v>
      </c>
    </row>
    <row r="40" spans="1:11" ht="13.5" customHeight="1" x14ac:dyDescent="0.25">
      <c r="A40" s="11">
        <v>7</v>
      </c>
      <c r="B40" s="13">
        <v>44637</v>
      </c>
      <c r="C40" s="27" t="s">
        <v>85</v>
      </c>
      <c r="D40" s="14" t="s">
        <v>124</v>
      </c>
      <c r="E40" s="14" t="s">
        <v>170</v>
      </c>
      <c r="F40" s="14"/>
      <c r="G40" s="14">
        <v>6</v>
      </c>
      <c r="H40" s="14">
        <v>0</v>
      </c>
      <c r="I40" s="14">
        <v>1</v>
      </c>
      <c r="J40" s="14">
        <v>384</v>
      </c>
      <c r="K40" s="12"/>
    </row>
    <row r="41" spans="1:11" ht="13.5" customHeight="1" x14ac:dyDescent="0.25">
      <c r="A41" s="11">
        <v>8</v>
      </c>
      <c r="B41" s="13">
        <v>44640</v>
      </c>
      <c r="C41" s="27" t="s">
        <v>171</v>
      </c>
      <c r="D41" s="14" t="s">
        <v>130</v>
      </c>
      <c r="E41" s="14" t="s">
        <v>172</v>
      </c>
      <c r="F41" s="14"/>
      <c r="G41" s="14">
        <v>9</v>
      </c>
      <c r="H41" s="14">
        <v>0</v>
      </c>
      <c r="I41" s="14">
        <v>0</v>
      </c>
      <c r="J41" s="14">
        <v>288</v>
      </c>
      <c r="K41" s="12"/>
    </row>
    <row r="42" spans="1:11" ht="13.5" customHeight="1" x14ac:dyDescent="0.25">
      <c r="A42" s="11">
        <v>9</v>
      </c>
      <c r="B42" s="13">
        <v>44642</v>
      </c>
      <c r="C42" s="27" t="s">
        <v>150</v>
      </c>
      <c r="D42" s="14" t="s">
        <v>173</v>
      </c>
      <c r="E42" s="14" t="s">
        <v>174</v>
      </c>
      <c r="F42" s="14"/>
      <c r="G42" s="14">
        <v>5</v>
      </c>
      <c r="H42" s="14">
        <v>0</v>
      </c>
      <c r="I42" s="14">
        <v>0</v>
      </c>
      <c r="J42" s="14">
        <v>275</v>
      </c>
      <c r="K42" s="12"/>
    </row>
    <row r="43" spans="1:11" ht="13.5" customHeight="1" x14ac:dyDescent="0.25">
      <c r="A43" s="11">
        <v>10</v>
      </c>
      <c r="B43" s="13">
        <v>44643</v>
      </c>
      <c r="C43" s="27" t="s">
        <v>126</v>
      </c>
      <c r="D43" s="14" t="s">
        <v>176</v>
      </c>
      <c r="E43" s="14" t="s">
        <v>175</v>
      </c>
      <c r="F43" s="14"/>
      <c r="G43" s="14">
        <v>6</v>
      </c>
      <c r="H43" s="14">
        <v>1</v>
      </c>
      <c r="I43" s="14">
        <v>0</v>
      </c>
      <c r="J43" s="14">
        <v>153</v>
      </c>
      <c r="K43" s="12"/>
    </row>
    <row r="44" spans="1:11" ht="13.5" customHeight="1" x14ac:dyDescent="0.25">
      <c r="A44" s="11">
        <v>11</v>
      </c>
      <c r="B44" s="13">
        <v>44644</v>
      </c>
      <c r="C44" s="27" t="s">
        <v>85</v>
      </c>
      <c r="D44" s="14" t="s">
        <v>124</v>
      </c>
      <c r="E44" s="14" t="s">
        <v>177</v>
      </c>
      <c r="F44" s="14"/>
      <c r="G44" s="14">
        <v>34</v>
      </c>
      <c r="H44" s="14">
        <v>0</v>
      </c>
      <c r="I44" s="14">
        <v>3</v>
      </c>
      <c r="J44" s="14">
        <v>892</v>
      </c>
      <c r="K44" s="12"/>
    </row>
    <row r="45" spans="1:11" ht="13.5" customHeight="1" x14ac:dyDescent="0.25">
      <c r="A45" s="11">
        <v>12</v>
      </c>
      <c r="B45" s="13">
        <v>44646</v>
      </c>
      <c r="C45" s="27" t="s">
        <v>143</v>
      </c>
      <c r="D45" s="14" t="s">
        <v>154</v>
      </c>
      <c r="E45" s="14" t="s">
        <v>178</v>
      </c>
      <c r="F45" s="14"/>
      <c r="G45" s="14">
        <v>7</v>
      </c>
      <c r="H45" s="14">
        <v>0</v>
      </c>
      <c r="I45" s="14">
        <v>1</v>
      </c>
      <c r="J45" s="14">
        <v>393</v>
      </c>
      <c r="K45" s="12"/>
    </row>
    <row r="46" spans="1:11" ht="13.5" customHeight="1" x14ac:dyDescent="0.25">
      <c r="A46" s="11">
        <v>13</v>
      </c>
      <c r="B46" s="13">
        <v>44648</v>
      </c>
      <c r="C46" s="27" t="s">
        <v>123</v>
      </c>
      <c r="D46" s="14" t="s">
        <v>179</v>
      </c>
      <c r="E46" s="14" t="s">
        <v>175</v>
      </c>
      <c r="F46" s="14"/>
      <c r="G46" s="14">
        <v>11</v>
      </c>
      <c r="H46" s="14">
        <v>0</v>
      </c>
      <c r="I46" s="14">
        <v>0</v>
      </c>
      <c r="J46" s="14">
        <v>299</v>
      </c>
      <c r="K46" s="12"/>
    </row>
    <row r="47" spans="1:11" s="35" customFormat="1" ht="13.5" customHeight="1" x14ac:dyDescent="0.25">
      <c r="A47" s="11">
        <v>14</v>
      </c>
      <c r="B47" s="13">
        <v>44651</v>
      </c>
      <c r="C47" s="42" t="s">
        <v>85</v>
      </c>
      <c r="D47" s="43" t="s">
        <v>124</v>
      </c>
      <c r="E47" s="43" t="s">
        <v>189</v>
      </c>
      <c r="F47" s="14"/>
      <c r="G47" s="14">
        <v>12</v>
      </c>
      <c r="H47" s="14">
        <v>0</v>
      </c>
      <c r="I47" s="14">
        <v>2</v>
      </c>
      <c r="J47" s="14">
        <v>203</v>
      </c>
      <c r="K47" s="12"/>
    </row>
    <row r="48" spans="1:11" ht="13.5" customHeight="1" x14ac:dyDescent="0.25">
      <c r="B48" s="17" t="s">
        <v>16</v>
      </c>
      <c r="C48" s="17"/>
      <c r="D48" s="18"/>
      <c r="E48" s="18"/>
      <c r="F48" s="18">
        <v>2789</v>
      </c>
      <c r="G48" s="18">
        <f>SUM(G34:G47)</f>
        <v>219</v>
      </c>
      <c r="H48" s="18">
        <f>SUM(H34:H47)</f>
        <v>7</v>
      </c>
      <c r="I48" s="18">
        <f>SUM(I34:I47)</f>
        <v>23</v>
      </c>
      <c r="J48" s="18">
        <f>SUM(J34:J47)</f>
        <v>7029</v>
      </c>
      <c r="K48" s="8"/>
    </row>
    <row r="49" spans="1:11" ht="15" customHeight="1" x14ac:dyDescent="0.25">
      <c r="B49" s="143" t="s">
        <v>6</v>
      </c>
      <c r="C49" s="144"/>
      <c r="D49" s="144"/>
      <c r="E49" s="144"/>
      <c r="F49" s="144"/>
      <c r="G49" s="144"/>
      <c r="H49" s="144"/>
      <c r="I49" s="144"/>
      <c r="J49" s="145"/>
      <c r="K49" s="26"/>
    </row>
    <row r="50" spans="1:11" ht="15" customHeight="1" x14ac:dyDescent="0.25">
      <c r="B50" s="2" t="s">
        <v>0</v>
      </c>
      <c r="C50" s="2" t="s">
        <v>5</v>
      </c>
      <c r="D50" s="2" t="s">
        <v>1</v>
      </c>
      <c r="E50" s="4" t="s">
        <v>2</v>
      </c>
      <c r="F50" s="4" t="s">
        <v>12</v>
      </c>
      <c r="G50" s="6" t="s">
        <v>4</v>
      </c>
      <c r="H50" s="6" t="s">
        <v>7</v>
      </c>
      <c r="I50" s="6" t="s">
        <v>8</v>
      </c>
      <c r="J50" s="6" t="s">
        <v>13</v>
      </c>
      <c r="K50" s="7" t="s">
        <v>14</v>
      </c>
    </row>
    <row r="51" spans="1:11" ht="13.5" customHeight="1" x14ac:dyDescent="0.25">
      <c r="A51" s="11">
        <v>1</v>
      </c>
      <c r="B51" s="13">
        <v>44653</v>
      </c>
      <c r="C51" s="64" t="s">
        <v>143</v>
      </c>
      <c r="D51" s="43" t="s">
        <v>193</v>
      </c>
      <c r="E51" s="43" t="s">
        <v>194</v>
      </c>
      <c r="F51" s="14"/>
      <c r="G51" s="14">
        <f>52-18-13</f>
        <v>21</v>
      </c>
      <c r="H51" s="14">
        <v>18</v>
      </c>
      <c r="I51" s="14">
        <v>13</v>
      </c>
      <c r="J51" s="14">
        <v>1993</v>
      </c>
      <c r="K51" s="12"/>
    </row>
    <row r="52" spans="1:11" ht="13.5" customHeight="1" x14ac:dyDescent="0.25">
      <c r="A52" s="11">
        <v>2</v>
      </c>
      <c r="B52" s="13">
        <v>44655</v>
      </c>
      <c r="C52" s="42" t="s">
        <v>123</v>
      </c>
      <c r="D52" s="43" t="s">
        <v>127</v>
      </c>
      <c r="E52" s="43" t="s">
        <v>195</v>
      </c>
      <c r="F52" s="14"/>
      <c r="G52" s="14">
        <v>10</v>
      </c>
      <c r="H52" s="14">
        <v>0</v>
      </c>
      <c r="I52" s="14">
        <v>0</v>
      </c>
      <c r="J52" s="14">
        <v>258</v>
      </c>
      <c r="K52" s="12"/>
    </row>
    <row r="53" spans="1:11" ht="13.5" customHeight="1" x14ac:dyDescent="0.25">
      <c r="A53" s="11">
        <v>3</v>
      </c>
      <c r="B53" s="13">
        <v>44657</v>
      </c>
      <c r="C53" s="42" t="s">
        <v>126</v>
      </c>
      <c r="D53" s="43" t="s">
        <v>196</v>
      </c>
      <c r="E53" s="43" t="s">
        <v>197</v>
      </c>
      <c r="F53" s="14"/>
      <c r="G53" s="14">
        <v>12</v>
      </c>
      <c r="H53" s="14">
        <v>0</v>
      </c>
      <c r="I53" s="14">
        <v>0</v>
      </c>
      <c r="J53" s="14">
        <v>233</v>
      </c>
      <c r="K53" s="12"/>
    </row>
    <row r="54" spans="1:11" ht="13.5" customHeight="1" x14ac:dyDescent="0.25">
      <c r="A54" s="11">
        <v>4</v>
      </c>
      <c r="B54" s="13">
        <v>44659</v>
      </c>
      <c r="C54" s="42" t="s">
        <v>129</v>
      </c>
      <c r="D54" s="43" t="s">
        <v>198</v>
      </c>
      <c r="E54" s="43" t="s">
        <v>199</v>
      </c>
      <c r="F54" s="14"/>
      <c r="G54" s="14">
        <v>22</v>
      </c>
      <c r="H54" s="14">
        <v>0</v>
      </c>
      <c r="I54" s="14">
        <v>5</v>
      </c>
      <c r="J54" s="14">
        <v>461</v>
      </c>
      <c r="K54" s="12"/>
    </row>
    <row r="55" spans="1:11" ht="13.5" customHeight="1" x14ac:dyDescent="0.25">
      <c r="A55" s="11">
        <v>5</v>
      </c>
      <c r="B55" s="13">
        <v>44660</v>
      </c>
      <c r="C55" s="42" t="s">
        <v>143</v>
      </c>
      <c r="D55" s="43" t="s">
        <v>154</v>
      </c>
      <c r="E55" s="43" t="s">
        <v>200</v>
      </c>
      <c r="F55" s="14"/>
      <c r="G55" s="14">
        <v>12</v>
      </c>
      <c r="H55" s="14">
        <v>0</v>
      </c>
      <c r="I55" s="14">
        <v>3</v>
      </c>
      <c r="J55" s="14">
        <v>395</v>
      </c>
      <c r="K55" s="12"/>
    </row>
    <row r="56" spans="1:11" s="35" customFormat="1" ht="13.5" customHeight="1" x14ac:dyDescent="0.25">
      <c r="A56" s="11">
        <v>6</v>
      </c>
      <c r="B56" s="13">
        <v>44662</v>
      </c>
      <c r="C56" s="42" t="s">
        <v>123</v>
      </c>
      <c r="D56" s="43" t="s">
        <v>127</v>
      </c>
      <c r="E56" s="43" t="s">
        <v>201</v>
      </c>
      <c r="F56" s="14"/>
      <c r="G56" s="14">
        <v>11</v>
      </c>
      <c r="H56" s="14">
        <v>1</v>
      </c>
      <c r="I56" s="14">
        <v>4</v>
      </c>
      <c r="J56" s="14">
        <v>461</v>
      </c>
      <c r="K56" s="12"/>
    </row>
    <row r="57" spans="1:11" ht="13.5" customHeight="1" x14ac:dyDescent="0.25">
      <c r="A57" s="11">
        <v>7</v>
      </c>
      <c r="B57" s="13">
        <v>44663</v>
      </c>
      <c r="C57" s="42" t="s">
        <v>150</v>
      </c>
      <c r="D57" s="43" t="s">
        <v>202</v>
      </c>
      <c r="E57" s="43" t="s">
        <v>203</v>
      </c>
      <c r="F57" s="14"/>
      <c r="G57" s="14">
        <v>12</v>
      </c>
      <c r="H57" s="14">
        <v>0</v>
      </c>
      <c r="I57" s="14">
        <v>6</v>
      </c>
      <c r="J57" s="14">
        <v>675</v>
      </c>
      <c r="K57" s="12"/>
    </row>
    <row r="58" spans="1:11" ht="13.5" customHeight="1" x14ac:dyDescent="0.25">
      <c r="A58" s="11">
        <v>8</v>
      </c>
      <c r="B58" s="13">
        <v>44664</v>
      </c>
      <c r="C58" s="42" t="s">
        <v>126</v>
      </c>
      <c r="D58" s="43" t="s">
        <v>130</v>
      </c>
      <c r="E58" s="43" t="s">
        <v>204</v>
      </c>
      <c r="F58" s="14"/>
      <c r="G58" s="14">
        <v>10</v>
      </c>
      <c r="H58" s="14">
        <v>0</v>
      </c>
      <c r="I58" s="14">
        <v>2</v>
      </c>
      <c r="J58" s="14">
        <v>386</v>
      </c>
      <c r="K58" s="12"/>
    </row>
    <row r="59" spans="1:11" ht="13.5" customHeight="1" x14ac:dyDescent="0.25">
      <c r="A59" s="11">
        <v>9</v>
      </c>
      <c r="B59" s="13">
        <v>44666</v>
      </c>
      <c r="C59" s="42" t="s">
        <v>129</v>
      </c>
      <c r="D59" s="43" t="s">
        <v>154</v>
      </c>
      <c r="E59" s="43" t="s">
        <v>206</v>
      </c>
      <c r="F59" s="14"/>
      <c r="G59" s="14">
        <v>31</v>
      </c>
      <c r="H59" s="14">
        <v>0</v>
      </c>
      <c r="I59" s="14">
        <v>6</v>
      </c>
      <c r="J59" s="14">
        <v>494</v>
      </c>
      <c r="K59" s="12"/>
    </row>
    <row r="60" spans="1:11" ht="13.5" customHeight="1" x14ac:dyDescent="0.25">
      <c r="A60" s="11">
        <v>10</v>
      </c>
      <c r="B60" s="13">
        <v>44666</v>
      </c>
      <c r="C60" s="42" t="s">
        <v>129</v>
      </c>
      <c r="D60" s="43" t="s">
        <v>207</v>
      </c>
      <c r="E60" s="43" t="s">
        <v>208</v>
      </c>
      <c r="F60" s="14"/>
      <c r="G60" s="14">
        <v>23</v>
      </c>
      <c r="H60" s="14">
        <v>3</v>
      </c>
      <c r="I60" s="14">
        <v>4</v>
      </c>
      <c r="J60" s="14">
        <v>792</v>
      </c>
      <c r="K60" s="12"/>
    </row>
    <row r="61" spans="1:11" ht="13.5" customHeight="1" x14ac:dyDescent="0.25">
      <c r="A61" s="11">
        <v>11</v>
      </c>
      <c r="B61" s="13">
        <v>44667</v>
      </c>
      <c r="C61" s="42" t="s">
        <v>143</v>
      </c>
      <c r="D61" s="43" t="s">
        <v>209</v>
      </c>
      <c r="E61" s="43" t="s">
        <v>153</v>
      </c>
      <c r="F61" s="14"/>
      <c r="G61" s="14">
        <v>26</v>
      </c>
      <c r="H61" s="14">
        <v>2</v>
      </c>
      <c r="I61" s="14">
        <v>1</v>
      </c>
      <c r="J61" s="14">
        <v>762</v>
      </c>
      <c r="K61" s="12"/>
    </row>
    <row r="62" spans="1:11" ht="13.5" customHeight="1" x14ac:dyDescent="0.25">
      <c r="A62" s="11">
        <v>12</v>
      </c>
      <c r="B62" s="13">
        <v>44668</v>
      </c>
      <c r="C62" s="42" t="s">
        <v>171</v>
      </c>
      <c r="D62" s="43" t="s">
        <v>154</v>
      </c>
      <c r="E62" s="43" t="s">
        <v>210</v>
      </c>
      <c r="F62" s="14"/>
      <c r="G62" s="14">
        <v>21</v>
      </c>
      <c r="H62" s="14">
        <v>0</v>
      </c>
      <c r="I62" s="14">
        <v>1</v>
      </c>
      <c r="J62" s="14">
        <v>548</v>
      </c>
      <c r="K62" s="12"/>
    </row>
    <row r="63" spans="1:11" ht="13.5" customHeight="1" x14ac:dyDescent="0.25">
      <c r="A63" s="11">
        <v>13</v>
      </c>
      <c r="B63" s="13">
        <v>44670</v>
      </c>
      <c r="C63" s="42" t="s">
        <v>150</v>
      </c>
      <c r="D63" s="43" t="s">
        <v>127</v>
      </c>
      <c r="E63" s="43" t="s">
        <v>211</v>
      </c>
      <c r="F63" s="14"/>
      <c r="G63" s="14">
        <v>8</v>
      </c>
      <c r="H63" s="14">
        <v>0</v>
      </c>
      <c r="I63" s="14">
        <v>0</v>
      </c>
      <c r="J63" s="14">
        <v>358</v>
      </c>
      <c r="K63" s="12"/>
    </row>
    <row r="64" spans="1:11" s="35" customFormat="1" ht="13.5" customHeight="1" x14ac:dyDescent="0.25">
      <c r="A64" s="11">
        <v>14</v>
      </c>
      <c r="B64" s="13">
        <v>44672</v>
      </c>
      <c r="C64" s="42" t="s">
        <v>85</v>
      </c>
      <c r="D64" s="43" t="s">
        <v>205</v>
      </c>
      <c r="E64" s="43" t="s">
        <v>212</v>
      </c>
      <c r="F64" s="14"/>
      <c r="G64" s="14">
        <v>11</v>
      </c>
      <c r="H64" s="14">
        <v>0</v>
      </c>
      <c r="I64" s="14">
        <v>0</v>
      </c>
      <c r="J64" s="14">
        <v>271</v>
      </c>
      <c r="K64" s="12"/>
    </row>
    <row r="65" spans="1:11" ht="13.5" customHeight="1" x14ac:dyDescent="0.25">
      <c r="A65" s="11">
        <v>15</v>
      </c>
      <c r="B65" s="13">
        <v>44674</v>
      </c>
      <c r="C65" s="42" t="s">
        <v>143</v>
      </c>
      <c r="D65" s="43" t="s">
        <v>154</v>
      </c>
      <c r="E65" s="43" t="s">
        <v>213</v>
      </c>
      <c r="F65" s="14"/>
      <c r="G65" s="14">
        <v>20</v>
      </c>
      <c r="H65" s="14">
        <v>0</v>
      </c>
      <c r="I65" s="14">
        <v>0</v>
      </c>
      <c r="J65" s="14">
        <v>314</v>
      </c>
      <c r="K65" s="12"/>
    </row>
    <row r="66" spans="1:11" s="35" customFormat="1" ht="13.5" customHeight="1" x14ac:dyDescent="0.25">
      <c r="A66" s="11">
        <v>16</v>
      </c>
      <c r="B66" s="112">
        <v>44676</v>
      </c>
      <c r="C66" s="113" t="s">
        <v>123</v>
      </c>
      <c r="D66" s="114" t="s">
        <v>152</v>
      </c>
      <c r="E66" s="114" t="s">
        <v>214</v>
      </c>
      <c r="F66" s="114"/>
      <c r="G66" s="114">
        <f>113-4-18</f>
        <v>91</v>
      </c>
      <c r="H66" s="114">
        <v>4</v>
      </c>
      <c r="I66" s="114">
        <v>18</v>
      </c>
      <c r="J66" s="114">
        <v>2447</v>
      </c>
      <c r="K66" s="115" t="s">
        <v>192</v>
      </c>
    </row>
    <row r="67" spans="1:11" s="35" customFormat="1" ht="13.5" customHeight="1" x14ac:dyDescent="0.25">
      <c r="A67" s="11">
        <v>17</v>
      </c>
      <c r="B67" s="13">
        <v>44678</v>
      </c>
      <c r="C67" s="42" t="s">
        <v>126</v>
      </c>
      <c r="D67" s="43" t="s">
        <v>215</v>
      </c>
      <c r="E67" s="43" t="s">
        <v>216</v>
      </c>
      <c r="F67" s="14"/>
      <c r="G67" s="14">
        <f>119-15</f>
        <v>104</v>
      </c>
      <c r="H67" s="14">
        <v>7</v>
      </c>
      <c r="I67" s="14">
        <v>8</v>
      </c>
      <c r="J67" s="14">
        <v>1487</v>
      </c>
      <c r="K67" s="47"/>
    </row>
    <row r="68" spans="1:11" ht="13.5" customHeight="1" x14ac:dyDescent="0.25">
      <c r="A68" s="11">
        <v>18</v>
      </c>
      <c r="B68" s="13">
        <v>44681</v>
      </c>
      <c r="C68" s="42" t="s">
        <v>143</v>
      </c>
      <c r="D68" s="43" t="s">
        <v>205</v>
      </c>
      <c r="E68" s="43" t="s">
        <v>214</v>
      </c>
      <c r="F68" s="14"/>
      <c r="G68" s="14">
        <v>15</v>
      </c>
      <c r="H68" s="14">
        <v>0</v>
      </c>
      <c r="I68" s="14">
        <v>2</v>
      </c>
      <c r="J68" s="14">
        <v>491</v>
      </c>
      <c r="K68" s="12"/>
    </row>
    <row r="69" spans="1:11" ht="13.5" customHeight="1" x14ac:dyDescent="0.25">
      <c r="B69" s="17"/>
      <c r="C69" s="17"/>
      <c r="D69" s="18"/>
      <c r="E69" s="18"/>
      <c r="F69" s="18">
        <v>2812</v>
      </c>
      <c r="G69" s="18">
        <f>SUM(G51:G68)</f>
        <v>460</v>
      </c>
      <c r="H69" s="18">
        <f>SUM(H51:H68)</f>
        <v>35</v>
      </c>
      <c r="I69" s="18">
        <f>SUM(I51:I68)</f>
        <v>73</v>
      </c>
      <c r="J69" s="18">
        <f>SUM(J51:J68)</f>
        <v>12826</v>
      </c>
      <c r="K69" s="8"/>
    </row>
    <row r="70" spans="1:11" ht="13.5" customHeight="1" x14ac:dyDescent="0.25">
      <c r="B70" s="143" t="s">
        <v>33</v>
      </c>
      <c r="C70" s="144"/>
      <c r="D70" s="144"/>
      <c r="E70" s="144"/>
      <c r="F70" s="144"/>
      <c r="G70" s="144"/>
      <c r="H70" s="144"/>
      <c r="I70" s="144"/>
      <c r="J70" s="145"/>
      <c r="K70" s="26"/>
    </row>
    <row r="71" spans="1:11" ht="13.5" customHeight="1" x14ac:dyDescent="0.25">
      <c r="B71" s="2" t="s">
        <v>0</v>
      </c>
      <c r="C71" s="2" t="s">
        <v>5</v>
      </c>
      <c r="D71" s="2" t="s">
        <v>1</v>
      </c>
      <c r="E71" s="4" t="s">
        <v>2</v>
      </c>
      <c r="F71" s="4" t="s">
        <v>12</v>
      </c>
      <c r="G71" s="6" t="s">
        <v>4</v>
      </c>
      <c r="H71" s="6" t="s">
        <v>7</v>
      </c>
      <c r="I71" s="6" t="s">
        <v>8</v>
      </c>
      <c r="J71" s="6" t="s">
        <v>13</v>
      </c>
      <c r="K71" s="7" t="s">
        <v>14</v>
      </c>
    </row>
    <row r="72" spans="1:11" ht="13.5" customHeight="1" x14ac:dyDescent="0.25">
      <c r="A72" s="11">
        <v>1</v>
      </c>
      <c r="B72" s="112">
        <v>44682</v>
      </c>
      <c r="C72" s="116" t="s">
        <v>171</v>
      </c>
      <c r="D72" s="113" t="s">
        <v>160</v>
      </c>
      <c r="E72" s="117" t="s">
        <v>214</v>
      </c>
      <c r="F72" s="114"/>
      <c r="G72" s="114">
        <v>37</v>
      </c>
      <c r="H72" s="114">
        <v>0</v>
      </c>
      <c r="I72" s="114">
        <v>3</v>
      </c>
      <c r="J72" s="114">
        <v>1049</v>
      </c>
      <c r="K72" s="115" t="s">
        <v>192</v>
      </c>
    </row>
    <row r="73" spans="1:11" ht="13.5" customHeight="1" x14ac:dyDescent="0.25">
      <c r="A73" s="11">
        <v>2</v>
      </c>
      <c r="B73" s="13">
        <v>44684</v>
      </c>
      <c r="C73" s="42" t="s">
        <v>150</v>
      </c>
      <c r="D73" s="27" t="s">
        <v>152</v>
      </c>
      <c r="E73" s="43" t="s">
        <v>233</v>
      </c>
      <c r="F73" s="14"/>
      <c r="G73" s="14">
        <v>6</v>
      </c>
      <c r="H73" s="14">
        <v>0</v>
      </c>
      <c r="I73" s="14">
        <v>0</v>
      </c>
      <c r="J73" s="14">
        <v>225</v>
      </c>
      <c r="K73" s="12"/>
    </row>
    <row r="74" spans="1:11" ht="13.5" customHeight="1" x14ac:dyDescent="0.25">
      <c r="A74" s="11">
        <v>3</v>
      </c>
      <c r="B74" s="13">
        <v>44686</v>
      </c>
      <c r="C74" s="42" t="s">
        <v>85</v>
      </c>
      <c r="D74" s="27" t="s">
        <v>205</v>
      </c>
      <c r="E74" s="43" t="s">
        <v>235</v>
      </c>
      <c r="F74" s="14"/>
      <c r="G74" s="14">
        <v>20</v>
      </c>
      <c r="H74" s="14">
        <v>0</v>
      </c>
      <c r="I74" s="14">
        <v>1</v>
      </c>
      <c r="J74" s="14">
        <v>413</v>
      </c>
      <c r="K74" s="12"/>
    </row>
    <row r="75" spans="1:11" ht="13.5" customHeight="1" x14ac:dyDescent="0.25">
      <c r="A75" s="11">
        <v>4</v>
      </c>
      <c r="B75" s="13">
        <v>44687</v>
      </c>
      <c r="C75" s="42" t="s">
        <v>129</v>
      </c>
      <c r="D75" s="27" t="s">
        <v>156</v>
      </c>
      <c r="E75" s="43" t="s">
        <v>236</v>
      </c>
      <c r="F75" s="14"/>
      <c r="G75" s="14">
        <v>16</v>
      </c>
      <c r="H75" s="14">
        <v>1</v>
      </c>
      <c r="I75" s="14">
        <v>3</v>
      </c>
      <c r="J75" s="14">
        <v>375</v>
      </c>
      <c r="K75" s="12"/>
    </row>
    <row r="76" spans="1:11" ht="13.5" customHeight="1" x14ac:dyDescent="0.25">
      <c r="A76" s="11">
        <v>5</v>
      </c>
      <c r="B76" s="13">
        <v>44691</v>
      </c>
      <c r="C76" s="42" t="s">
        <v>150</v>
      </c>
      <c r="D76" s="27" t="s">
        <v>127</v>
      </c>
      <c r="E76" s="43" t="s">
        <v>251</v>
      </c>
      <c r="F76" s="14"/>
      <c r="G76" s="14">
        <v>4</v>
      </c>
      <c r="H76" s="14">
        <v>0</v>
      </c>
      <c r="I76" s="14">
        <v>3</v>
      </c>
      <c r="J76" s="14">
        <v>228</v>
      </c>
      <c r="K76" s="12"/>
    </row>
    <row r="77" spans="1:11" ht="13.5" customHeight="1" x14ac:dyDescent="0.25">
      <c r="A77" s="11">
        <v>6</v>
      </c>
      <c r="B77" s="13">
        <v>44693</v>
      </c>
      <c r="C77" s="42" t="s">
        <v>85</v>
      </c>
      <c r="D77" s="27" t="s">
        <v>252</v>
      </c>
      <c r="E77" s="43" t="s">
        <v>241</v>
      </c>
      <c r="F77" s="14"/>
      <c r="G77" s="14">
        <v>3</v>
      </c>
      <c r="H77" s="14">
        <v>0</v>
      </c>
      <c r="I77" s="14">
        <v>0</v>
      </c>
      <c r="J77" s="14">
        <v>92</v>
      </c>
      <c r="K77" s="12"/>
    </row>
    <row r="78" spans="1:11" ht="13.5" customHeight="1" x14ac:dyDescent="0.25">
      <c r="A78" s="11">
        <v>7</v>
      </c>
      <c r="B78" s="13">
        <v>44695</v>
      </c>
      <c r="C78" s="42" t="s">
        <v>184</v>
      </c>
      <c r="D78" s="27" t="s">
        <v>154</v>
      </c>
      <c r="E78" s="43" t="s">
        <v>243</v>
      </c>
      <c r="F78" s="14"/>
      <c r="G78" s="14">
        <v>8</v>
      </c>
      <c r="H78" s="14">
        <v>0</v>
      </c>
      <c r="I78" s="14">
        <v>0</v>
      </c>
      <c r="J78" s="14">
        <v>329</v>
      </c>
      <c r="K78" s="12"/>
    </row>
    <row r="79" spans="1:11" ht="13.5" customHeight="1" x14ac:dyDescent="0.25">
      <c r="A79" s="11">
        <v>8</v>
      </c>
      <c r="B79" s="13">
        <v>44698</v>
      </c>
      <c r="C79" s="42" t="s">
        <v>150</v>
      </c>
      <c r="D79" s="27" t="s">
        <v>253</v>
      </c>
      <c r="E79" s="43" t="s">
        <v>245</v>
      </c>
      <c r="F79" s="14"/>
      <c r="G79" s="14">
        <v>15</v>
      </c>
      <c r="H79" s="14">
        <v>1</v>
      </c>
      <c r="I79" s="14">
        <v>2</v>
      </c>
      <c r="J79" s="14">
        <v>333</v>
      </c>
      <c r="K79" s="12"/>
    </row>
    <row r="80" spans="1:11" ht="13.5" customHeight="1" x14ac:dyDescent="0.25">
      <c r="A80" s="11">
        <v>9</v>
      </c>
      <c r="B80" s="13">
        <v>44699</v>
      </c>
      <c r="C80" s="42" t="s">
        <v>126</v>
      </c>
      <c r="D80" s="27" t="s">
        <v>152</v>
      </c>
      <c r="E80" s="43" t="s">
        <v>175</v>
      </c>
      <c r="F80" s="14"/>
      <c r="G80" s="14">
        <v>2</v>
      </c>
      <c r="H80" s="14">
        <v>0</v>
      </c>
      <c r="I80" s="14">
        <v>0</v>
      </c>
      <c r="J80" s="14">
        <v>215</v>
      </c>
      <c r="K80" s="12"/>
    </row>
    <row r="81" spans="1:11" s="35" customFormat="1" ht="13.5" customHeight="1" x14ac:dyDescent="0.25">
      <c r="A81" s="11">
        <v>10</v>
      </c>
      <c r="B81" s="13">
        <v>44702</v>
      </c>
      <c r="C81" s="42" t="s">
        <v>184</v>
      </c>
      <c r="D81" s="27" t="s">
        <v>254</v>
      </c>
      <c r="E81" s="43" t="s">
        <v>246</v>
      </c>
      <c r="F81" s="14"/>
      <c r="G81" s="14">
        <v>22</v>
      </c>
      <c r="H81" s="14">
        <v>0</v>
      </c>
      <c r="I81" s="14">
        <v>1</v>
      </c>
      <c r="J81" s="14">
        <v>493</v>
      </c>
      <c r="K81" s="12"/>
    </row>
    <row r="82" spans="1:11" s="35" customFormat="1" ht="13.5" customHeight="1" x14ac:dyDescent="0.25">
      <c r="A82" s="11">
        <v>11</v>
      </c>
      <c r="B82" s="13">
        <v>44704</v>
      </c>
      <c r="C82" s="42" t="s">
        <v>123</v>
      </c>
      <c r="D82" s="43" t="s">
        <v>255</v>
      </c>
      <c r="E82" s="43" t="s">
        <v>247</v>
      </c>
      <c r="F82" s="14"/>
      <c r="G82" s="14">
        <v>5</v>
      </c>
      <c r="H82" s="14">
        <v>0</v>
      </c>
      <c r="I82" s="14">
        <v>0</v>
      </c>
      <c r="J82" s="14">
        <v>170</v>
      </c>
      <c r="K82" s="12"/>
    </row>
    <row r="83" spans="1:11" ht="13.5" customHeight="1" x14ac:dyDescent="0.25">
      <c r="A83" s="11">
        <v>12</v>
      </c>
      <c r="B83" s="13">
        <v>44706</v>
      </c>
      <c r="C83" s="42" t="s">
        <v>126</v>
      </c>
      <c r="D83" s="14" t="s">
        <v>127</v>
      </c>
      <c r="E83" s="43" t="s">
        <v>249</v>
      </c>
      <c r="F83" s="14"/>
      <c r="G83" s="14">
        <v>10</v>
      </c>
      <c r="H83" s="14">
        <v>0</v>
      </c>
      <c r="I83" s="14">
        <v>1</v>
      </c>
      <c r="J83" s="14">
        <v>285</v>
      </c>
      <c r="K83" s="12"/>
    </row>
    <row r="84" spans="1:11" ht="13.5" customHeight="1" x14ac:dyDescent="0.25">
      <c r="A84" s="11">
        <v>13</v>
      </c>
      <c r="B84" s="13">
        <v>44708</v>
      </c>
      <c r="C84" s="42" t="s">
        <v>129</v>
      </c>
      <c r="D84" s="14" t="s">
        <v>252</v>
      </c>
      <c r="E84" s="43" t="s">
        <v>250</v>
      </c>
      <c r="F84" s="14"/>
      <c r="G84" s="14">
        <v>19</v>
      </c>
      <c r="H84" s="14">
        <v>0</v>
      </c>
      <c r="I84" s="14">
        <v>4</v>
      </c>
      <c r="J84" s="14">
        <v>535</v>
      </c>
      <c r="K84" s="12"/>
    </row>
    <row r="85" spans="1:11" ht="13.5" customHeight="1" x14ac:dyDescent="0.25">
      <c r="A85" s="11">
        <v>14</v>
      </c>
      <c r="B85" s="13">
        <v>44712</v>
      </c>
      <c r="C85" s="27" t="s">
        <v>150</v>
      </c>
      <c r="D85" s="14" t="s">
        <v>127</v>
      </c>
      <c r="E85" s="14" t="s">
        <v>256</v>
      </c>
      <c r="F85" s="14"/>
      <c r="G85" s="14">
        <v>24</v>
      </c>
      <c r="H85" s="14">
        <v>1</v>
      </c>
      <c r="I85" s="14">
        <v>1</v>
      </c>
      <c r="J85" s="14">
        <v>299</v>
      </c>
      <c r="K85" s="12"/>
    </row>
    <row r="86" spans="1:11" ht="13.5" customHeight="1" x14ac:dyDescent="0.25">
      <c r="B86" s="17"/>
      <c r="C86" s="17"/>
      <c r="D86" s="18"/>
      <c r="E86" s="18"/>
      <c r="F86" s="18">
        <v>2811</v>
      </c>
      <c r="G86" s="18">
        <f>SUM(G72:G85)</f>
        <v>191</v>
      </c>
      <c r="H86" s="18">
        <f>SUM(H72:H85)</f>
        <v>3</v>
      </c>
      <c r="I86" s="18">
        <f>SUM(I72:I85)</f>
        <v>19</v>
      </c>
      <c r="J86" s="18">
        <f>SUM(J72:J85)</f>
        <v>5041</v>
      </c>
      <c r="K86" s="8"/>
    </row>
    <row r="87" spans="1:11" ht="13.5" customHeight="1" x14ac:dyDescent="0.25">
      <c r="B87" s="143" t="s">
        <v>64</v>
      </c>
      <c r="C87" s="144"/>
      <c r="D87" s="144"/>
      <c r="E87" s="144"/>
      <c r="F87" s="144"/>
      <c r="G87" s="144"/>
      <c r="H87" s="144"/>
      <c r="I87" s="144"/>
      <c r="J87" s="145"/>
      <c r="K87" s="26"/>
    </row>
    <row r="88" spans="1:11" ht="13.5" customHeight="1" x14ac:dyDescent="0.25">
      <c r="B88" s="2" t="s">
        <v>0</v>
      </c>
      <c r="C88" s="2" t="s">
        <v>5</v>
      </c>
      <c r="D88" s="2" t="s">
        <v>1</v>
      </c>
      <c r="E88" s="4" t="s">
        <v>2</v>
      </c>
      <c r="F88" s="4" t="s">
        <v>12</v>
      </c>
      <c r="G88" s="6" t="s">
        <v>4</v>
      </c>
      <c r="H88" s="6" t="s">
        <v>7</v>
      </c>
      <c r="I88" s="6" t="s">
        <v>8</v>
      </c>
      <c r="J88" s="6" t="s">
        <v>13</v>
      </c>
      <c r="K88" s="7" t="s">
        <v>14</v>
      </c>
    </row>
    <row r="89" spans="1:11" ht="13.5" customHeight="1" x14ac:dyDescent="0.25">
      <c r="A89" s="11">
        <v>1</v>
      </c>
      <c r="B89" s="13">
        <v>44714</v>
      </c>
      <c r="C89" s="42" t="s">
        <v>85</v>
      </c>
      <c r="D89" s="43" t="s">
        <v>252</v>
      </c>
      <c r="E89" s="43" t="s">
        <v>257</v>
      </c>
      <c r="F89" s="14"/>
      <c r="G89" s="14">
        <v>24</v>
      </c>
      <c r="H89" s="14">
        <v>0</v>
      </c>
      <c r="I89" s="14">
        <v>3</v>
      </c>
      <c r="J89" s="14">
        <v>850</v>
      </c>
      <c r="K89" s="12"/>
    </row>
    <row r="90" spans="1:11" ht="13.5" customHeight="1" x14ac:dyDescent="0.25">
      <c r="A90" s="11">
        <v>2</v>
      </c>
      <c r="B90" s="13">
        <v>44715</v>
      </c>
      <c r="C90" s="42" t="s">
        <v>129</v>
      </c>
      <c r="D90" s="43" t="s">
        <v>205</v>
      </c>
      <c r="E90" s="43" t="s">
        <v>258</v>
      </c>
      <c r="F90" s="14"/>
      <c r="G90" s="14">
        <v>19</v>
      </c>
      <c r="H90" s="14">
        <v>0</v>
      </c>
      <c r="I90" s="14">
        <v>5</v>
      </c>
      <c r="J90" s="14">
        <v>384</v>
      </c>
      <c r="K90" s="12"/>
    </row>
    <row r="91" spans="1:11" s="35" customFormat="1" ht="13.5" customHeight="1" x14ac:dyDescent="0.25">
      <c r="A91" s="11">
        <v>3</v>
      </c>
      <c r="B91" s="13">
        <v>44718</v>
      </c>
      <c r="C91" s="42" t="s">
        <v>123</v>
      </c>
      <c r="D91" s="43" t="s">
        <v>255</v>
      </c>
      <c r="E91" s="43" t="s">
        <v>259</v>
      </c>
      <c r="F91" s="14"/>
      <c r="G91" s="14">
        <v>13</v>
      </c>
      <c r="H91" s="14">
        <v>0</v>
      </c>
      <c r="I91" s="14">
        <v>3</v>
      </c>
      <c r="J91" s="14">
        <v>503</v>
      </c>
      <c r="K91" s="12"/>
    </row>
    <row r="92" spans="1:11" ht="13.5" customHeight="1" x14ac:dyDescent="0.25">
      <c r="A92" s="11">
        <v>4</v>
      </c>
      <c r="B92" s="13">
        <v>44720</v>
      </c>
      <c r="C92" s="42" t="s">
        <v>126</v>
      </c>
      <c r="D92" s="43" t="s">
        <v>152</v>
      </c>
      <c r="E92" s="43" t="s">
        <v>260</v>
      </c>
      <c r="F92" s="14"/>
      <c r="G92" s="14">
        <v>20</v>
      </c>
      <c r="H92" s="14">
        <v>0</v>
      </c>
      <c r="I92" s="14">
        <v>2</v>
      </c>
      <c r="J92" s="14">
        <v>464</v>
      </c>
      <c r="K92" s="12"/>
    </row>
    <row r="93" spans="1:11" ht="13.5" customHeight="1" x14ac:dyDescent="0.25">
      <c r="A93" s="11">
        <v>5</v>
      </c>
      <c r="B93" s="13">
        <v>44722</v>
      </c>
      <c r="C93" s="42" t="s">
        <v>129</v>
      </c>
      <c r="D93" s="43" t="s">
        <v>124</v>
      </c>
      <c r="E93" s="43" t="s">
        <v>261</v>
      </c>
      <c r="F93" s="14"/>
      <c r="G93" s="14">
        <v>10</v>
      </c>
      <c r="H93" s="14">
        <v>0</v>
      </c>
      <c r="I93" s="14">
        <v>2</v>
      </c>
      <c r="J93" s="14">
        <v>302</v>
      </c>
      <c r="K93" s="12"/>
    </row>
    <row r="94" spans="1:11" ht="13.5" customHeight="1" x14ac:dyDescent="0.25">
      <c r="A94" s="11">
        <v>6</v>
      </c>
      <c r="B94" s="13">
        <v>44725</v>
      </c>
      <c r="C94" s="42" t="s">
        <v>123</v>
      </c>
      <c r="D94" s="43" t="s">
        <v>255</v>
      </c>
      <c r="E94" s="43" t="s">
        <v>262</v>
      </c>
      <c r="F94" s="14"/>
      <c r="G94" s="14">
        <v>11</v>
      </c>
      <c r="H94" s="14">
        <v>1</v>
      </c>
      <c r="I94" s="14">
        <v>1</v>
      </c>
      <c r="J94" s="14">
        <v>342</v>
      </c>
      <c r="K94" s="12"/>
    </row>
    <row r="95" spans="1:11" ht="13.5" customHeight="1" x14ac:dyDescent="0.25">
      <c r="A95" s="11">
        <v>7</v>
      </c>
      <c r="B95" s="112">
        <v>44728</v>
      </c>
      <c r="C95" s="116" t="s">
        <v>85</v>
      </c>
      <c r="D95" s="117" t="s">
        <v>252</v>
      </c>
      <c r="E95" s="117" t="s">
        <v>263</v>
      </c>
      <c r="F95" s="114"/>
      <c r="G95" s="114">
        <v>37</v>
      </c>
      <c r="H95" s="114">
        <v>1</v>
      </c>
      <c r="I95" s="114">
        <v>7</v>
      </c>
      <c r="J95" s="114">
        <v>896</v>
      </c>
      <c r="K95" s="115" t="s">
        <v>192</v>
      </c>
    </row>
    <row r="96" spans="1:11" ht="13.5" customHeight="1" x14ac:dyDescent="0.25">
      <c r="A96" s="11">
        <v>8</v>
      </c>
      <c r="B96" s="13">
        <v>44730</v>
      </c>
      <c r="C96" s="42" t="s">
        <v>184</v>
      </c>
      <c r="D96" s="43" t="s">
        <v>147</v>
      </c>
      <c r="E96" s="43" t="s">
        <v>264</v>
      </c>
      <c r="F96" s="14"/>
      <c r="G96" s="14">
        <v>29</v>
      </c>
      <c r="H96" s="14">
        <v>1</v>
      </c>
      <c r="I96" s="14">
        <v>1</v>
      </c>
      <c r="J96" s="14">
        <v>831</v>
      </c>
      <c r="K96" s="12"/>
    </row>
    <row r="97" spans="1:11" ht="13.5" customHeight="1" x14ac:dyDescent="0.25">
      <c r="A97" s="11">
        <v>9</v>
      </c>
      <c r="B97" s="13">
        <v>44733</v>
      </c>
      <c r="C97" s="42" t="s">
        <v>150</v>
      </c>
      <c r="D97" s="43" t="s">
        <v>152</v>
      </c>
      <c r="E97" s="43" t="s">
        <v>266</v>
      </c>
      <c r="F97" s="14"/>
      <c r="G97" s="14">
        <v>10</v>
      </c>
      <c r="H97" s="14">
        <v>1</v>
      </c>
      <c r="I97" s="14">
        <v>1</v>
      </c>
      <c r="J97" s="14">
        <v>265</v>
      </c>
      <c r="K97" s="12"/>
    </row>
    <row r="98" spans="1:11" ht="13.5" customHeight="1" x14ac:dyDescent="0.25">
      <c r="A98" s="11">
        <v>10</v>
      </c>
      <c r="B98" s="13">
        <v>44735</v>
      </c>
      <c r="C98" s="42" t="s">
        <v>85</v>
      </c>
      <c r="D98" s="43" t="s">
        <v>252</v>
      </c>
      <c r="E98" s="43" t="s">
        <v>267</v>
      </c>
      <c r="F98" s="14"/>
      <c r="G98" s="14">
        <v>9</v>
      </c>
      <c r="H98" s="14">
        <v>0</v>
      </c>
      <c r="I98" s="14">
        <v>1</v>
      </c>
      <c r="J98" s="14">
        <v>398</v>
      </c>
      <c r="K98" s="12"/>
    </row>
    <row r="99" spans="1:11" s="35" customFormat="1" ht="13.5" customHeight="1" x14ac:dyDescent="0.25">
      <c r="A99" s="11">
        <v>11</v>
      </c>
      <c r="B99" s="13">
        <v>44739</v>
      </c>
      <c r="C99" s="42" t="s">
        <v>123</v>
      </c>
      <c r="D99" s="43" t="s">
        <v>255</v>
      </c>
      <c r="E99" s="43" t="s">
        <v>268</v>
      </c>
      <c r="F99" s="14"/>
      <c r="G99" s="14">
        <v>19</v>
      </c>
      <c r="H99" s="14">
        <v>4</v>
      </c>
      <c r="I99" s="14">
        <v>3</v>
      </c>
      <c r="J99" s="14">
        <v>672</v>
      </c>
      <c r="K99" s="12"/>
    </row>
    <row r="100" spans="1:11" ht="13.5" customHeight="1" x14ac:dyDescent="0.25">
      <c r="A100" s="11">
        <v>12</v>
      </c>
      <c r="B100" s="13">
        <v>44741</v>
      </c>
      <c r="C100" s="42" t="s">
        <v>126</v>
      </c>
      <c r="D100" s="43" t="s">
        <v>152</v>
      </c>
      <c r="E100" s="43" t="s">
        <v>260</v>
      </c>
      <c r="F100" s="14"/>
      <c r="G100" s="14">
        <v>7</v>
      </c>
      <c r="H100" s="14">
        <v>0</v>
      </c>
      <c r="I100" s="14">
        <v>1</v>
      </c>
      <c r="J100" s="14">
        <v>214</v>
      </c>
      <c r="K100" s="12"/>
    </row>
    <row r="101" spans="1:11" ht="13.5" customHeight="1" x14ac:dyDescent="0.25">
      <c r="A101" s="11">
        <v>13</v>
      </c>
      <c r="B101" s="13">
        <v>44742</v>
      </c>
      <c r="C101" s="42" t="s">
        <v>85</v>
      </c>
      <c r="D101" s="43" t="s">
        <v>271</v>
      </c>
      <c r="E101" s="43" t="s">
        <v>269</v>
      </c>
      <c r="F101" s="14"/>
      <c r="G101" s="14">
        <v>5</v>
      </c>
      <c r="H101" s="14">
        <v>0</v>
      </c>
      <c r="I101" s="14">
        <v>3</v>
      </c>
      <c r="J101" s="14">
        <v>254</v>
      </c>
      <c r="K101" s="12"/>
    </row>
    <row r="102" spans="1:11" ht="13.5" customHeight="1" x14ac:dyDescent="0.25">
      <c r="B102" s="17"/>
      <c r="C102" s="17"/>
      <c r="D102" s="18"/>
      <c r="E102" s="18"/>
      <c r="F102" s="18">
        <v>2821</v>
      </c>
      <c r="G102" s="18">
        <f>SUM(G89:G101)</f>
        <v>213</v>
      </c>
      <c r="H102" s="18">
        <f>SUM(H89:H101)</f>
        <v>8</v>
      </c>
      <c r="I102" s="18">
        <f>SUM(I89:I101)</f>
        <v>33</v>
      </c>
      <c r="J102" s="18">
        <f>SUM(J89:J101)</f>
        <v>6375</v>
      </c>
      <c r="K102" s="8"/>
    </row>
    <row r="103" spans="1:11" ht="13.5" customHeight="1" x14ac:dyDescent="0.25">
      <c r="B103" s="143" t="s">
        <v>65</v>
      </c>
      <c r="C103" s="144"/>
      <c r="D103" s="144"/>
      <c r="E103" s="144"/>
      <c r="F103" s="144"/>
      <c r="G103" s="144"/>
      <c r="H103" s="144"/>
      <c r="I103" s="144"/>
      <c r="J103" s="145"/>
      <c r="K103" s="26"/>
    </row>
    <row r="104" spans="1:11" ht="13.5" customHeight="1" x14ac:dyDescent="0.25">
      <c r="B104" s="2" t="s">
        <v>0</v>
      </c>
      <c r="C104" s="2" t="s">
        <v>5</v>
      </c>
      <c r="D104" s="2" t="s">
        <v>1</v>
      </c>
      <c r="E104" s="4" t="s">
        <v>2</v>
      </c>
      <c r="F104" s="4" t="s">
        <v>12</v>
      </c>
      <c r="G104" s="6" t="s">
        <v>4</v>
      </c>
      <c r="H104" s="6" t="s">
        <v>7</v>
      </c>
      <c r="I104" s="6" t="s">
        <v>8</v>
      </c>
      <c r="J104" s="6" t="s">
        <v>13</v>
      </c>
      <c r="K104" s="7" t="s">
        <v>14</v>
      </c>
    </row>
    <row r="105" spans="1:11" ht="13.5" customHeight="1" x14ac:dyDescent="0.25">
      <c r="A105" s="11">
        <v>1</v>
      </c>
      <c r="B105" s="13">
        <v>44743</v>
      </c>
      <c r="C105" s="42" t="s">
        <v>129</v>
      </c>
      <c r="D105" s="43" t="s">
        <v>205</v>
      </c>
      <c r="E105" s="43" t="s">
        <v>276</v>
      </c>
      <c r="F105" s="14"/>
      <c r="G105" s="14">
        <v>7</v>
      </c>
      <c r="H105" s="14">
        <v>0</v>
      </c>
      <c r="I105" s="14">
        <v>1</v>
      </c>
      <c r="J105" s="14">
        <v>268</v>
      </c>
      <c r="K105" s="48"/>
    </row>
    <row r="106" spans="1:11" ht="13.5" customHeight="1" x14ac:dyDescent="0.25">
      <c r="A106" s="11">
        <v>2</v>
      </c>
      <c r="B106" s="13">
        <v>44747</v>
      </c>
      <c r="C106" s="42" t="s">
        <v>150</v>
      </c>
      <c r="D106" s="43" t="s">
        <v>147</v>
      </c>
      <c r="E106" s="43" t="s">
        <v>279</v>
      </c>
      <c r="F106" s="14"/>
      <c r="G106" s="14">
        <v>6</v>
      </c>
      <c r="H106" s="14">
        <v>2</v>
      </c>
      <c r="I106" s="14">
        <v>1</v>
      </c>
      <c r="J106" s="14">
        <v>237</v>
      </c>
      <c r="K106" s="48"/>
    </row>
    <row r="107" spans="1:11" ht="13.5" customHeight="1" x14ac:dyDescent="0.25">
      <c r="A107" s="11">
        <v>3</v>
      </c>
      <c r="B107" s="13">
        <v>44749</v>
      </c>
      <c r="C107" s="42" t="s">
        <v>85</v>
      </c>
      <c r="D107" s="43" t="s">
        <v>130</v>
      </c>
      <c r="E107" s="43" t="s">
        <v>274</v>
      </c>
      <c r="F107" s="14"/>
      <c r="G107" s="14">
        <v>9</v>
      </c>
      <c r="H107" s="14">
        <v>0</v>
      </c>
      <c r="I107" s="14">
        <v>3</v>
      </c>
      <c r="J107" s="14">
        <v>199</v>
      </c>
      <c r="K107" s="12"/>
    </row>
    <row r="108" spans="1:11" s="35" customFormat="1" ht="13.5" customHeight="1" x14ac:dyDescent="0.25">
      <c r="A108" s="11">
        <v>4</v>
      </c>
      <c r="B108" s="13">
        <v>44751</v>
      </c>
      <c r="C108" s="42" t="s">
        <v>184</v>
      </c>
      <c r="D108" s="43" t="s">
        <v>127</v>
      </c>
      <c r="E108" s="43" t="s">
        <v>282</v>
      </c>
      <c r="F108" s="14"/>
      <c r="G108" s="14">
        <v>7</v>
      </c>
      <c r="H108" s="14">
        <v>0</v>
      </c>
      <c r="I108" s="14">
        <v>1</v>
      </c>
      <c r="J108" s="14">
        <v>293</v>
      </c>
      <c r="K108" s="12"/>
    </row>
    <row r="109" spans="1:11" ht="13.5" customHeight="1" x14ac:dyDescent="0.25">
      <c r="A109" s="11">
        <v>5</v>
      </c>
      <c r="B109" s="13">
        <v>44753</v>
      </c>
      <c r="C109" s="42" t="s">
        <v>123</v>
      </c>
      <c r="D109" s="43" t="s">
        <v>255</v>
      </c>
      <c r="E109" s="43" t="s">
        <v>260</v>
      </c>
      <c r="F109" s="14"/>
      <c r="G109" s="14">
        <v>10</v>
      </c>
      <c r="H109" s="14">
        <v>0</v>
      </c>
      <c r="I109" s="14">
        <v>1</v>
      </c>
      <c r="J109" s="14">
        <v>302</v>
      </c>
      <c r="K109" s="12"/>
    </row>
    <row r="110" spans="1:11" ht="13.5" customHeight="1" x14ac:dyDescent="0.25">
      <c r="A110" s="11">
        <v>6</v>
      </c>
      <c r="B110" s="13">
        <v>44755</v>
      </c>
      <c r="C110" s="42" t="s">
        <v>126</v>
      </c>
      <c r="D110" s="43" t="s">
        <v>124</v>
      </c>
      <c r="E110" s="43" t="s">
        <v>259</v>
      </c>
      <c r="F110" s="14"/>
      <c r="G110" s="14">
        <v>8</v>
      </c>
      <c r="H110" s="14">
        <v>0</v>
      </c>
      <c r="I110" s="14">
        <v>0</v>
      </c>
      <c r="J110" s="14">
        <v>286</v>
      </c>
      <c r="K110" s="12"/>
    </row>
    <row r="111" spans="1:11" ht="13.5" customHeight="1" x14ac:dyDescent="0.25">
      <c r="A111" s="11">
        <v>7</v>
      </c>
      <c r="B111" s="112">
        <v>44757</v>
      </c>
      <c r="C111" s="116" t="s">
        <v>129</v>
      </c>
      <c r="D111" s="117" t="s">
        <v>252</v>
      </c>
      <c r="E111" s="117" t="s">
        <v>274</v>
      </c>
      <c r="F111" s="114"/>
      <c r="G111" s="114">
        <v>13</v>
      </c>
      <c r="H111" s="114">
        <v>0</v>
      </c>
      <c r="I111" s="114">
        <v>5</v>
      </c>
      <c r="J111" s="114">
        <v>1351</v>
      </c>
      <c r="K111" s="115" t="s">
        <v>192</v>
      </c>
    </row>
    <row r="112" spans="1:11" s="35" customFormat="1" ht="13.5" customHeight="1" x14ac:dyDescent="0.25">
      <c r="A112" s="11">
        <v>8</v>
      </c>
      <c r="B112" s="13">
        <v>44759</v>
      </c>
      <c r="C112" s="42" t="s">
        <v>171</v>
      </c>
      <c r="D112" s="43" t="s">
        <v>127</v>
      </c>
      <c r="E112" s="43" t="s">
        <v>275</v>
      </c>
      <c r="F112" s="14"/>
      <c r="G112" s="14">
        <v>11</v>
      </c>
      <c r="H112" s="14">
        <v>2</v>
      </c>
      <c r="I112" s="14">
        <v>5</v>
      </c>
      <c r="J112" s="14">
        <v>1011</v>
      </c>
      <c r="K112" s="12"/>
    </row>
    <row r="113" spans="1:11" ht="13.5" customHeight="1" x14ac:dyDescent="0.25">
      <c r="A113" s="11">
        <v>9</v>
      </c>
      <c r="B113" s="13">
        <v>44761</v>
      </c>
      <c r="C113" s="42" t="s">
        <v>150</v>
      </c>
      <c r="D113" s="43" t="s">
        <v>280</v>
      </c>
      <c r="E113" s="43" t="s">
        <v>283</v>
      </c>
      <c r="F113" s="14"/>
      <c r="G113" s="14">
        <v>13</v>
      </c>
      <c r="H113" s="14">
        <v>0</v>
      </c>
      <c r="I113" s="14">
        <v>3</v>
      </c>
      <c r="J113" s="14">
        <v>392</v>
      </c>
      <c r="K113" s="12"/>
    </row>
    <row r="114" spans="1:11" ht="13.5" customHeight="1" x14ac:dyDescent="0.25">
      <c r="A114" s="11">
        <v>10</v>
      </c>
      <c r="B114" s="13">
        <v>44763</v>
      </c>
      <c r="C114" s="42" t="s">
        <v>85</v>
      </c>
      <c r="D114" s="43" t="s">
        <v>252</v>
      </c>
      <c r="E114" s="43" t="s">
        <v>274</v>
      </c>
      <c r="F114" s="14"/>
      <c r="G114" s="14">
        <v>8</v>
      </c>
      <c r="H114" s="14">
        <v>0</v>
      </c>
      <c r="I114" s="14">
        <v>4</v>
      </c>
      <c r="J114" s="14">
        <v>823</v>
      </c>
      <c r="K114" s="12"/>
    </row>
    <row r="115" spans="1:11" ht="13.5" customHeight="1" x14ac:dyDescent="0.25">
      <c r="A115" s="11">
        <v>11</v>
      </c>
      <c r="B115" s="13">
        <v>44765</v>
      </c>
      <c r="C115" s="42" t="s">
        <v>184</v>
      </c>
      <c r="D115" s="43" t="s">
        <v>154</v>
      </c>
      <c r="E115" s="43" t="s">
        <v>284</v>
      </c>
      <c r="F115" s="14"/>
      <c r="G115" s="14">
        <v>7</v>
      </c>
      <c r="H115" s="14">
        <v>0</v>
      </c>
      <c r="I115" s="14">
        <v>1</v>
      </c>
      <c r="J115" s="14">
        <v>375</v>
      </c>
      <c r="K115" s="12"/>
    </row>
    <row r="116" spans="1:11" ht="13.5" customHeight="1" x14ac:dyDescent="0.25">
      <c r="A116" s="11">
        <v>12</v>
      </c>
      <c r="B116" s="13">
        <v>44768</v>
      </c>
      <c r="C116" s="42" t="s">
        <v>150</v>
      </c>
      <c r="D116" s="43" t="s">
        <v>152</v>
      </c>
      <c r="E116" s="43" t="s">
        <v>273</v>
      </c>
      <c r="F116" s="14"/>
      <c r="G116" s="14">
        <v>12</v>
      </c>
      <c r="H116" s="14">
        <v>0</v>
      </c>
      <c r="I116" s="14">
        <v>4</v>
      </c>
      <c r="J116" s="14">
        <v>804</v>
      </c>
      <c r="K116" s="12"/>
    </row>
    <row r="117" spans="1:11" ht="13.5" customHeight="1" x14ac:dyDescent="0.25">
      <c r="A117" s="11">
        <v>13</v>
      </c>
      <c r="B117" s="13">
        <v>44770</v>
      </c>
      <c r="C117" s="42" t="s">
        <v>85</v>
      </c>
      <c r="D117" s="43" t="s">
        <v>196</v>
      </c>
      <c r="E117" s="43" t="s">
        <v>272</v>
      </c>
      <c r="F117" s="14"/>
      <c r="G117" s="14">
        <v>9</v>
      </c>
      <c r="H117" s="14">
        <v>0</v>
      </c>
      <c r="I117" s="14">
        <v>2</v>
      </c>
      <c r="J117" s="14">
        <v>306</v>
      </c>
      <c r="K117" s="12"/>
    </row>
    <row r="118" spans="1:11" ht="13.5" customHeight="1" x14ac:dyDescent="0.25">
      <c r="A118" s="11">
        <v>14</v>
      </c>
      <c r="B118" s="13">
        <v>44773</v>
      </c>
      <c r="C118" s="27" t="s">
        <v>171</v>
      </c>
      <c r="D118" s="14" t="s">
        <v>152</v>
      </c>
      <c r="E118" s="14" t="s">
        <v>281</v>
      </c>
      <c r="F118" s="14"/>
      <c r="G118" s="14">
        <v>16</v>
      </c>
      <c r="H118" s="14">
        <v>0</v>
      </c>
      <c r="I118" s="14">
        <v>1</v>
      </c>
      <c r="J118" s="14">
        <v>396</v>
      </c>
      <c r="K118" s="12"/>
    </row>
    <row r="119" spans="1:11" ht="13.5" customHeight="1" x14ac:dyDescent="0.25">
      <c r="B119" s="17"/>
      <c r="C119" s="17"/>
      <c r="D119" s="18"/>
      <c r="E119" s="18"/>
      <c r="F119" s="18">
        <v>2833</v>
      </c>
      <c r="G119" s="18">
        <f>SUM(G105:G118)</f>
        <v>136</v>
      </c>
      <c r="H119" s="18">
        <f>SUM(H105:H118)</f>
        <v>4</v>
      </c>
      <c r="I119" s="18">
        <f>SUM(I105:I118)</f>
        <v>32</v>
      </c>
      <c r="J119" s="18">
        <f>SUM(J105:J118)</f>
        <v>7043</v>
      </c>
      <c r="K119" s="8"/>
    </row>
    <row r="120" spans="1:11" ht="13.5" customHeight="1" x14ac:dyDescent="0.25"/>
    <row r="121" spans="1:11" ht="13.5" customHeight="1" x14ac:dyDescent="0.25">
      <c r="A121" s="35"/>
      <c r="B121" s="143" t="s">
        <v>66</v>
      </c>
      <c r="C121" s="144"/>
      <c r="D121" s="144"/>
      <c r="E121" s="144"/>
      <c r="F121" s="144"/>
      <c r="G121" s="144"/>
      <c r="H121" s="144"/>
      <c r="I121" s="144"/>
      <c r="J121" s="145"/>
      <c r="K121" s="26"/>
    </row>
    <row r="122" spans="1:11" ht="13.5" customHeight="1" x14ac:dyDescent="0.25">
      <c r="A122" s="35"/>
      <c r="B122" s="2" t="s">
        <v>0</v>
      </c>
      <c r="C122" s="2" t="s">
        <v>5</v>
      </c>
      <c r="D122" s="2" t="s">
        <v>1</v>
      </c>
      <c r="E122" s="4" t="s">
        <v>2</v>
      </c>
      <c r="F122" s="4" t="s">
        <v>12</v>
      </c>
      <c r="G122" s="6" t="s">
        <v>4</v>
      </c>
      <c r="H122" s="6" t="s">
        <v>7</v>
      </c>
      <c r="I122" s="6" t="s">
        <v>8</v>
      </c>
      <c r="J122" s="6" t="s">
        <v>13</v>
      </c>
      <c r="K122" s="7" t="s">
        <v>14</v>
      </c>
    </row>
    <row r="123" spans="1:11" s="35" customFormat="1" ht="13.5" customHeight="1" x14ac:dyDescent="0.25">
      <c r="A123" s="11">
        <v>1</v>
      </c>
      <c r="B123" s="13">
        <v>44775</v>
      </c>
      <c r="C123" s="42" t="s">
        <v>150</v>
      </c>
      <c r="D123" s="43" t="s">
        <v>295</v>
      </c>
      <c r="E123" s="43" t="s">
        <v>296</v>
      </c>
      <c r="F123" s="14"/>
      <c r="G123" s="14">
        <v>8</v>
      </c>
      <c r="H123" s="14">
        <v>0</v>
      </c>
      <c r="I123" s="14">
        <v>0</v>
      </c>
      <c r="J123" s="14">
        <v>147</v>
      </c>
      <c r="K123" s="41"/>
    </row>
    <row r="124" spans="1:11" ht="13.5" customHeight="1" x14ac:dyDescent="0.25">
      <c r="A124" s="11">
        <v>2</v>
      </c>
      <c r="B124" s="13">
        <v>44775</v>
      </c>
      <c r="C124" s="42" t="s">
        <v>150</v>
      </c>
      <c r="D124" s="43" t="s">
        <v>127</v>
      </c>
      <c r="E124" s="43" t="s">
        <v>285</v>
      </c>
      <c r="F124" s="14"/>
      <c r="G124" s="14">
        <v>12</v>
      </c>
      <c r="H124" s="14">
        <v>0</v>
      </c>
      <c r="I124" s="14">
        <v>0</v>
      </c>
      <c r="J124" s="14">
        <v>303</v>
      </c>
      <c r="K124" s="41"/>
    </row>
    <row r="125" spans="1:11" s="35" customFormat="1" ht="13.5" customHeight="1" x14ac:dyDescent="0.25">
      <c r="A125" s="11">
        <v>3</v>
      </c>
      <c r="B125" s="13">
        <v>44777</v>
      </c>
      <c r="C125" s="42" t="s">
        <v>85</v>
      </c>
      <c r="D125" s="43" t="s">
        <v>130</v>
      </c>
      <c r="E125" s="43" t="s">
        <v>274</v>
      </c>
      <c r="F125" s="14"/>
      <c r="G125" s="14">
        <v>9</v>
      </c>
      <c r="H125" s="14">
        <v>0</v>
      </c>
      <c r="I125" s="14">
        <v>1</v>
      </c>
      <c r="J125" s="14">
        <v>303</v>
      </c>
      <c r="K125" s="46"/>
    </row>
    <row r="126" spans="1:11" ht="13.5" customHeight="1" x14ac:dyDescent="0.25">
      <c r="A126" s="11">
        <v>4</v>
      </c>
      <c r="B126" s="13">
        <v>44779</v>
      </c>
      <c r="C126" s="42" t="s">
        <v>184</v>
      </c>
      <c r="D126" s="43" t="s">
        <v>297</v>
      </c>
      <c r="E126" s="43" t="s">
        <v>286</v>
      </c>
      <c r="F126" s="14"/>
      <c r="G126" s="14">
        <v>7</v>
      </c>
      <c r="H126" s="14">
        <v>0</v>
      </c>
      <c r="I126" s="14">
        <v>0</v>
      </c>
      <c r="J126" s="14">
        <v>260</v>
      </c>
      <c r="K126" s="41"/>
    </row>
    <row r="127" spans="1:11" ht="13.5" customHeight="1" x14ac:dyDescent="0.25">
      <c r="A127" s="11">
        <v>5</v>
      </c>
      <c r="B127" s="13">
        <v>44781</v>
      </c>
      <c r="C127" s="42" t="s">
        <v>123</v>
      </c>
      <c r="D127" s="43" t="s">
        <v>141</v>
      </c>
      <c r="E127" s="43" t="s">
        <v>287</v>
      </c>
      <c r="F127" s="14"/>
      <c r="G127" s="14">
        <v>11</v>
      </c>
      <c r="H127" s="14">
        <v>0</v>
      </c>
      <c r="I127" s="14">
        <v>0</v>
      </c>
      <c r="J127" s="14">
        <v>237</v>
      </c>
      <c r="K127" s="12"/>
    </row>
    <row r="128" spans="1:11" s="35" customFormat="1" ht="13.5" customHeight="1" x14ac:dyDescent="0.25">
      <c r="A128" s="11">
        <v>6</v>
      </c>
      <c r="B128" s="112">
        <v>44784</v>
      </c>
      <c r="C128" s="116" t="s">
        <v>85</v>
      </c>
      <c r="D128" s="117" t="s">
        <v>252</v>
      </c>
      <c r="E128" s="117" t="s">
        <v>288</v>
      </c>
      <c r="F128" s="114"/>
      <c r="G128" s="114">
        <v>20</v>
      </c>
      <c r="H128" s="114">
        <v>1</v>
      </c>
      <c r="I128" s="114">
        <v>1</v>
      </c>
      <c r="J128" s="114">
        <v>584</v>
      </c>
      <c r="K128" s="115" t="s">
        <v>192</v>
      </c>
    </row>
    <row r="129" spans="1:11" s="35" customFormat="1" ht="13.5" customHeight="1" x14ac:dyDescent="0.25">
      <c r="A129" s="11">
        <v>7</v>
      </c>
      <c r="B129" s="13">
        <v>44788</v>
      </c>
      <c r="C129" s="42" t="s">
        <v>123</v>
      </c>
      <c r="D129" s="43" t="s">
        <v>298</v>
      </c>
      <c r="E129" s="43" t="s">
        <v>289</v>
      </c>
      <c r="F129" s="14"/>
      <c r="G129" s="14">
        <v>12</v>
      </c>
      <c r="H129" s="14">
        <v>1</v>
      </c>
      <c r="I129" s="14">
        <v>1</v>
      </c>
      <c r="J129" s="14">
        <v>426</v>
      </c>
      <c r="K129" s="47"/>
    </row>
    <row r="130" spans="1:11" ht="13.5" customHeight="1" x14ac:dyDescent="0.25">
      <c r="A130" s="11">
        <v>8</v>
      </c>
      <c r="B130" s="13">
        <v>44789</v>
      </c>
      <c r="C130" s="42" t="s">
        <v>123</v>
      </c>
      <c r="D130" s="43" t="s">
        <v>255</v>
      </c>
      <c r="E130" s="43" t="s">
        <v>190</v>
      </c>
      <c r="F130" s="14"/>
      <c r="G130" s="14">
        <v>11</v>
      </c>
      <c r="H130" s="14">
        <v>0</v>
      </c>
      <c r="I130" s="14">
        <v>1</v>
      </c>
      <c r="J130" s="14">
        <v>224</v>
      </c>
      <c r="K130" s="12"/>
    </row>
    <row r="131" spans="1:11" ht="13.5" customHeight="1" x14ac:dyDescent="0.25">
      <c r="A131" s="11">
        <v>9</v>
      </c>
      <c r="B131" s="13">
        <v>44791</v>
      </c>
      <c r="C131" s="42" t="s">
        <v>85</v>
      </c>
      <c r="D131" s="43" t="s">
        <v>130</v>
      </c>
      <c r="E131" s="43" t="s">
        <v>261</v>
      </c>
      <c r="F131" s="14"/>
      <c r="G131" s="14">
        <v>6</v>
      </c>
      <c r="H131" s="14">
        <v>1</v>
      </c>
      <c r="I131" s="14">
        <v>0</v>
      </c>
      <c r="J131" s="14">
        <v>306</v>
      </c>
      <c r="K131" s="12"/>
    </row>
    <row r="132" spans="1:11" ht="13.5" customHeight="1" x14ac:dyDescent="0.25">
      <c r="A132" s="11">
        <v>10</v>
      </c>
      <c r="B132" s="13">
        <v>44793</v>
      </c>
      <c r="C132" s="42" t="s">
        <v>184</v>
      </c>
      <c r="D132" s="43" t="s">
        <v>255</v>
      </c>
      <c r="E132" s="43" t="s">
        <v>216</v>
      </c>
      <c r="F132" s="14"/>
      <c r="G132" s="14">
        <v>17</v>
      </c>
      <c r="H132" s="14">
        <v>1</v>
      </c>
      <c r="I132" s="14">
        <v>3</v>
      </c>
      <c r="J132" s="14">
        <v>378</v>
      </c>
      <c r="K132" s="12"/>
    </row>
    <row r="133" spans="1:11" ht="13.5" customHeight="1" x14ac:dyDescent="0.25">
      <c r="A133" s="11">
        <v>11</v>
      </c>
      <c r="B133" s="13">
        <v>44795</v>
      </c>
      <c r="C133" s="42" t="s">
        <v>123</v>
      </c>
      <c r="D133" s="43" t="s">
        <v>127</v>
      </c>
      <c r="E133" s="43" t="s">
        <v>290</v>
      </c>
      <c r="F133" s="14"/>
      <c r="G133" s="14">
        <v>4</v>
      </c>
      <c r="H133" s="14">
        <v>0</v>
      </c>
      <c r="I133" s="14">
        <v>0</v>
      </c>
      <c r="J133" s="14">
        <v>253</v>
      </c>
      <c r="K133" s="12"/>
    </row>
    <row r="134" spans="1:11" ht="13.5" customHeight="1" x14ac:dyDescent="0.25">
      <c r="A134" s="11">
        <v>12</v>
      </c>
      <c r="B134" s="13">
        <v>44797</v>
      </c>
      <c r="C134" s="42" t="s">
        <v>126</v>
      </c>
      <c r="D134" s="43" t="s">
        <v>196</v>
      </c>
      <c r="E134" s="43" t="s">
        <v>291</v>
      </c>
      <c r="F134" s="14"/>
      <c r="G134" s="14">
        <v>13</v>
      </c>
      <c r="H134" s="14">
        <v>1</v>
      </c>
      <c r="I134" s="14">
        <v>0</v>
      </c>
      <c r="J134" s="14">
        <v>280</v>
      </c>
      <c r="K134" s="12"/>
    </row>
    <row r="135" spans="1:11" s="35" customFormat="1" ht="13.5" customHeight="1" x14ac:dyDescent="0.25">
      <c r="A135" s="11">
        <v>13</v>
      </c>
      <c r="B135" s="13">
        <v>44799</v>
      </c>
      <c r="C135" s="42" t="s">
        <v>129</v>
      </c>
      <c r="D135" s="43" t="s">
        <v>127</v>
      </c>
      <c r="E135" s="43" t="s">
        <v>292</v>
      </c>
      <c r="F135" s="14"/>
      <c r="G135" s="14">
        <v>6</v>
      </c>
      <c r="H135" s="14">
        <v>0</v>
      </c>
      <c r="I135" s="14">
        <v>0</v>
      </c>
      <c r="J135" s="14">
        <v>262</v>
      </c>
      <c r="K135" s="12"/>
    </row>
    <row r="136" spans="1:11" s="35" customFormat="1" ht="13.5" customHeight="1" x14ac:dyDescent="0.25">
      <c r="A136" s="11">
        <v>14</v>
      </c>
      <c r="B136" s="13">
        <v>44802</v>
      </c>
      <c r="C136" s="42" t="s">
        <v>123</v>
      </c>
      <c r="D136" s="43" t="s">
        <v>127</v>
      </c>
      <c r="E136" s="43" t="s">
        <v>293</v>
      </c>
      <c r="F136" s="14"/>
      <c r="G136" s="14">
        <v>6</v>
      </c>
      <c r="H136" s="14">
        <v>0</v>
      </c>
      <c r="I136" s="14">
        <v>0</v>
      </c>
      <c r="J136" s="14">
        <v>211</v>
      </c>
      <c r="K136" s="47"/>
    </row>
    <row r="137" spans="1:11" s="35" customFormat="1" ht="13.5" customHeight="1" x14ac:dyDescent="0.25">
      <c r="A137" s="11">
        <v>15</v>
      </c>
      <c r="B137" s="13">
        <v>44804</v>
      </c>
      <c r="C137" s="13" t="s">
        <v>126</v>
      </c>
      <c r="D137" s="13" t="s">
        <v>196</v>
      </c>
      <c r="E137" s="13" t="s">
        <v>294</v>
      </c>
      <c r="F137" s="14"/>
      <c r="G137" s="14">
        <v>13</v>
      </c>
      <c r="H137" s="14">
        <v>0</v>
      </c>
      <c r="I137" s="14">
        <v>3</v>
      </c>
      <c r="J137" s="14">
        <v>515</v>
      </c>
      <c r="K137" s="47"/>
    </row>
    <row r="138" spans="1:11" ht="13.5" customHeight="1" x14ac:dyDescent="0.25">
      <c r="A138" s="35"/>
      <c r="B138" s="17"/>
      <c r="C138" s="17"/>
      <c r="D138" s="18"/>
      <c r="E138" s="18"/>
      <c r="F138" s="18">
        <v>2844</v>
      </c>
      <c r="G138" s="18">
        <f>SUM(G124:G136)</f>
        <v>134</v>
      </c>
      <c r="H138" s="18">
        <f>SUM(H124:H136)</f>
        <v>5</v>
      </c>
      <c r="I138" s="18">
        <f>SUM(I124:I136)</f>
        <v>7</v>
      </c>
      <c r="J138" s="18">
        <f>SUM(J124:J136)</f>
        <v>4027</v>
      </c>
      <c r="K138" s="8"/>
    </row>
    <row r="139" spans="1:11" ht="13.5" customHeight="1" x14ac:dyDescent="0.25"/>
    <row r="140" spans="1:11" ht="13.5" customHeight="1" x14ac:dyDescent="0.25">
      <c r="A140" s="35"/>
      <c r="B140" s="143" t="s">
        <v>67</v>
      </c>
      <c r="C140" s="144"/>
      <c r="D140" s="144"/>
      <c r="E140" s="144"/>
      <c r="F140" s="144"/>
      <c r="G140" s="144"/>
      <c r="H140" s="144"/>
      <c r="I140" s="144"/>
      <c r="J140" s="145"/>
      <c r="K140" s="26"/>
    </row>
    <row r="141" spans="1:11" ht="13.5" customHeight="1" x14ac:dyDescent="0.25">
      <c r="A141" s="35"/>
      <c r="B141" s="2" t="s">
        <v>0</v>
      </c>
      <c r="C141" s="2" t="s">
        <v>5</v>
      </c>
      <c r="D141" s="2" t="s">
        <v>1</v>
      </c>
      <c r="E141" s="4" t="s">
        <v>2</v>
      </c>
      <c r="F141" s="4" t="s">
        <v>12</v>
      </c>
      <c r="G141" s="6" t="s">
        <v>4</v>
      </c>
      <c r="H141" s="6" t="s">
        <v>7</v>
      </c>
      <c r="I141" s="6" t="s">
        <v>8</v>
      </c>
      <c r="J141" s="6" t="s">
        <v>13</v>
      </c>
      <c r="K141" s="7" t="s">
        <v>14</v>
      </c>
    </row>
    <row r="142" spans="1:11" ht="13.5" customHeight="1" x14ac:dyDescent="0.25">
      <c r="A142" s="11">
        <v>1</v>
      </c>
      <c r="B142" s="13">
        <v>44806</v>
      </c>
      <c r="C142" s="42" t="s">
        <v>129</v>
      </c>
      <c r="D142" s="43" t="s">
        <v>255</v>
      </c>
      <c r="E142" s="43" t="s">
        <v>299</v>
      </c>
      <c r="F142" s="14"/>
      <c r="G142" s="14">
        <v>5</v>
      </c>
      <c r="H142" s="14">
        <v>0</v>
      </c>
      <c r="I142" s="14">
        <v>1</v>
      </c>
      <c r="J142" s="14">
        <v>284</v>
      </c>
      <c r="K142" s="41"/>
    </row>
    <row r="143" spans="1:11" s="35" customFormat="1" ht="13.5" customHeight="1" x14ac:dyDescent="0.25">
      <c r="A143" s="11">
        <v>2</v>
      </c>
      <c r="B143" s="112">
        <v>44810</v>
      </c>
      <c r="C143" s="116" t="s">
        <v>150</v>
      </c>
      <c r="D143" s="117" t="s">
        <v>300</v>
      </c>
      <c r="E143" s="117" t="s">
        <v>302</v>
      </c>
      <c r="F143" s="114"/>
      <c r="G143" s="114">
        <f>51-13</f>
        <v>38</v>
      </c>
      <c r="H143" s="114">
        <v>1</v>
      </c>
      <c r="I143" s="114">
        <v>13</v>
      </c>
      <c r="J143" s="114">
        <v>1164</v>
      </c>
      <c r="K143" s="128" t="s">
        <v>312</v>
      </c>
    </row>
    <row r="144" spans="1:11" ht="13.5" customHeight="1" x14ac:dyDescent="0.25">
      <c r="A144" s="11">
        <v>3</v>
      </c>
      <c r="B144" s="13">
        <v>44812</v>
      </c>
      <c r="C144" s="42" t="s">
        <v>85</v>
      </c>
      <c r="D144" s="43" t="s">
        <v>130</v>
      </c>
      <c r="E144" s="43" t="s">
        <v>274</v>
      </c>
      <c r="F144" s="14"/>
      <c r="G144" s="14">
        <v>6</v>
      </c>
      <c r="H144" s="14">
        <v>0</v>
      </c>
      <c r="I144" s="14">
        <v>0</v>
      </c>
      <c r="J144" s="14">
        <v>300</v>
      </c>
      <c r="K144" s="41"/>
    </row>
    <row r="145" spans="1:11" ht="13.5" customHeight="1" x14ac:dyDescent="0.25">
      <c r="A145" s="11">
        <v>4</v>
      </c>
      <c r="B145" s="13">
        <v>44815</v>
      </c>
      <c r="C145" s="42" t="s">
        <v>171</v>
      </c>
      <c r="D145" s="43" t="s">
        <v>154</v>
      </c>
      <c r="E145" s="43" t="s">
        <v>303</v>
      </c>
      <c r="F145" s="14"/>
      <c r="G145" s="14">
        <v>6</v>
      </c>
      <c r="H145" s="14">
        <v>0</v>
      </c>
      <c r="I145" s="14">
        <v>0</v>
      </c>
      <c r="J145" s="14">
        <v>221</v>
      </c>
      <c r="K145" s="12"/>
    </row>
    <row r="146" spans="1:11" s="35" customFormat="1" ht="13.5" customHeight="1" x14ac:dyDescent="0.25">
      <c r="A146" s="11">
        <v>5</v>
      </c>
      <c r="B146" s="13">
        <v>44817</v>
      </c>
      <c r="C146" s="42" t="s">
        <v>150</v>
      </c>
      <c r="D146" s="43" t="s">
        <v>240</v>
      </c>
      <c r="E146" s="43" t="s">
        <v>304</v>
      </c>
      <c r="F146" s="14"/>
      <c r="G146" s="14">
        <v>14</v>
      </c>
      <c r="H146" s="14">
        <v>0</v>
      </c>
      <c r="I146" s="14">
        <v>1</v>
      </c>
      <c r="J146" s="14">
        <v>413</v>
      </c>
      <c r="K146" s="12"/>
    </row>
    <row r="147" spans="1:11" s="35" customFormat="1" ht="13.5" customHeight="1" x14ac:dyDescent="0.25">
      <c r="A147" s="11">
        <v>6</v>
      </c>
      <c r="B147" s="13">
        <v>44819</v>
      </c>
      <c r="C147" s="42" t="s">
        <v>85</v>
      </c>
      <c r="D147" s="43" t="s">
        <v>130</v>
      </c>
      <c r="E147" s="43" t="s">
        <v>302</v>
      </c>
      <c r="F147" s="14"/>
      <c r="G147" s="14">
        <v>14</v>
      </c>
      <c r="H147" s="14">
        <v>1</v>
      </c>
      <c r="I147" s="14">
        <v>2</v>
      </c>
      <c r="J147" s="14">
        <v>546</v>
      </c>
      <c r="K147" s="47"/>
    </row>
    <row r="148" spans="1:11" ht="13.5" customHeight="1" x14ac:dyDescent="0.25">
      <c r="A148" s="11">
        <v>7</v>
      </c>
      <c r="B148" s="13">
        <v>44821</v>
      </c>
      <c r="C148" s="42" t="s">
        <v>184</v>
      </c>
      <c r="D148" s="43" t="s">
        <v>301</v>
      </c>
      <c r="E148" s="43" t="s">
        <v>145</v>
      </c>
      <c r="F148" s="14"/>
      <c r="G148" s="14">
        <v>22</v>
      </c>
      <c r="H148" s="14">
        <v>0</v>
      </c>
      <c r="I148" s="14">
        <v>1</v>
      </c>
      <c r="J148" s="14">
        <v>342</v>
      </c>
      <c r="K148" s="12"/>
    </row>
    <row r="149" spans="1:11" ht="13.5" customHeight="1" x14ac:dyDescent="0.25">
      <c r="A149" s="11">
        <v>8</v>
      </c>
      <c r="B149" s="13">
        <v>44823</v>
      </c>
      <c r="C149" s="42" t="s">
        <v>123</v>
      </c>
      <c r="D149" s="42" t="s">
        <v>305</v>
      </c>
      <c r="E149" s="42" t="s">
        <v>302</v>
      </c>
      <c r="F149" s="14"/>
      <c r="G149" s="14">
        <v>12</v>
      </c>
      <c r="H149" s="14">
        <v>0</v>
      </c>
      <c r="I149" s="14">
        <v>2</v>
      </c>
      <c r="J149" s="14">
        <v>263</v>
      </c>
      <c r="K149" s="12"/>
    </row>
    <row r="150" spans="1:11" ht="13.5" customHeight="1" x14ac:dyDescent="0.25">
      <c r="A150" s="11">
        <v>9</v>
      </c>
      <c r="B150" s="13">
        <v>44825</v>
      </c>
      <c r="C150" s="42" t="s">
        <v>126</v>
      </c>
      <c r="D150" s="43" t="s">
        <v>130</v>
      </c>
      <c r="E150" s="43" t="s">
        <v>302</v>
      </c>
      <c r="F150" s="14"/>
      <c r="G150" s="14">
        <v>7</v>
      </c>
      <c r="H150" s="14">
        <v>0</v>
      </c>
      <c r="I150" s="14">
        <v>2</v>
      </c>
      <c r="J150" s="14">
        <v>329</v>
      </c>
      <c r="K150" s="12"/>
    </row>
    <row r="151" spans="1:11" ht="13.5" customHeight="1" x14ac:dyDescent="0.25">
      <c r="A151" s="11">
        <v>10</v>
      </c>
      <c r="B151" s="13">
        <v>44826</v>
      </c>
      <c r="C151" s="42" t="s">
        <v>85</v>
      </c>
      <c r="D151" s="43" t="s">
        <v>306</v>
      </c>
      <c r="E151" s="43" t="s">
        <v>308</v>
      </c>
      <c r="F151" s="14"/>
      <c r="G151" s="14">
        <v>13</v>
      </c>
      <c r="H151" s="14">
        <v>0</v>
      </c>
      <c r="I151" s="14">
        <v>2</v>
      </c>
      <c r="J151" s="14">
        <v>248</v>
      </c>
      <c r="K151" s="12"/>
    </row>
    <row r="152" spans="1:11" ht="13.5" customHeight="1" x14ac:dyDescent="0.25">
      <c r="A152" s="11">
        <v>11</v>
      </c>
      <c r="B152" s="13">
        <v>44827</v>
      </c>
      <c r="C152" s="42" t="s">
        <v>129</v>
      </c>
      <c r="D152" s="43" t="s">
        <v>307</v>
      </c>
      <c r="E152" s="43" t="s">
        <v>302</v>
      </c>
      <c r="F152" s="14"/>
      <c r="G152" s="14">
        <v>10</v>
      </c>
      <c r="H152" s="14">
        <v>0</v>
      </c>
      <c r="I152" s="14">
        <v>0</v>
      </c>
      <c r="J152" s="14">
        <v>239</v>
      </c>
      <c r="K152" s="48"/>
    </row>
    <row r="153" spans="1:11" ht="13.5" customHeight="1" x14ac:dyDescent="0.25">
      <c r="A153" s="11">
        <v>12</v>
      </c>
      <c r="B153" s="13">
        <v>44831</v>
      </c>
      <c r="C153" s="42" t="s">
        <v>150</v>
      </c>
      <c r="D153" s="43" t="s">
        <v>309</v>
      </c>
      <c r="E153" s="43" t="s">
        <v>310</v>
      </c>
      <c r="F153" s="14"/>
      <c r="G153" s="14">
        <v>11</v>
      </c>
      <c r="H153" s="14">
        <v>0</v>
      </c>
      <c r="I153" s="14">
        <v>1</v>
      </c>
      <c r="J153" s="14">
        <v>217</v>
      </c>
      <c r="K153" s="12"/>
    </row>
    <row r="154" spans="1:11" ht="13.5" customHeight="1" x14ac:dyDescent="0.25">
      <c r="A154" s="11">
        <v>13</v>
      </c>
      <c r="B154" s="13">
        <v>44833</v>
      </c>
      <c r="C154" s="42" t="s">
        <v>85</v>
      </c>
      <c r="D154" s="42" t="s">
        <v>311</v>
      </c>
      <c r="E154" s="43" t="s">
        <v>274</v>
      </c>
      <c r="F154" s="14"/>
      <c r="G154" s="14">
        <v>7</v>
      </c>
      <c r="H154" s="14">
        <v>0</v>
      </c>
      <c r="I154" s="14">
        <v>1</v>
      </c>
      <c r="J154" s="14">
        <v>232</v>
      </c>
      <c r="K154" s="47"/>
    </row>
    <row r="155" spans="1:11" ht="13.5" customHeight="1" x14ac:dyDescent="0.25">
      <c r="A155" s="35"/>
      <c r="B155" s="17"/>
      <c r="C155" s="17"/>
      <c r="D155" s="18"/>
      <c r="E155" s="18"/>
      <c r="F155" s="18">
        <v>2870</v>
      </c>
      <c r="G155" s="18">
        <f>SUM(G142:G154)</f>
        <v>165</v>
      </c>
      <c r="H155" s="18">
        <f>SUM(H142:H154)</f>
        <v>2</v>
      </c>
      <c r="I155" s="18">
        <f>SUM(I142:I154)</f>
        <v>26</v>
      </c>
      <c r="J155" s="18">
        <f>SUM(J142:J154)</f>
        <v>4798</v>
      </c>
      <c r="K155" s="8"/>
    </row>
    <row r="156" spans="1:11" ht="13.5" customHeight="1" x14ac:dyDescent="0.25"/>
    <row r="157" spans="1:11" ht="13.5" customHeight="1" x14ac:dyDescent="0.25">
      <c r="A157" s="35"/>
      <c r="B157" s="143" t="s">
        <v>68</v>
      </c>
      <c r="C157" s="144"/>
      <c r="D157" s="144"/>
      <c r="E157" s="144"/>
      <c r="F157" s="144"/>
      <c r="G157" s="144"/>
      <c r="H157" s="144"/>
      <c r="I157" s="144"/>
      <c r="J157" s="145"/>
      <c r="K157" s="26"/>
    </row>
    <row r="158" spans="1:11" ht="13.5" customHeight="1" x14ac:dyDescent="0.25">
      <c r="A158" s="35"/>
      <c r="B158" s="2" t="s">
        <v>0</v>
      </c>
      <c r="C158" s="2" t="s">
        <v>5</v>
      </c>
      <c r="D158" s="2" t="s">
        <v>1</v>
      </c>
      <c r="E158" s="4" t="s">
        <v>2</v>
      </c>
      <c r="F158" s="4" t="s">
        <v>12</v>
      </c>
      <c r="G158" s="6" t="s">
        <v>4</v>
      </c>
      <c r="H158" s="6" t="s">
        <v>7</v>
      </c>
      <c r="I158" s="6" t="s">
        <v>8</v>
      </c>
      <c r="J158" s="6" t="s">
        <v>13</v>
      </c>
      <c r="K158" s="7" t="s">
        <v>14</v>
      </c>
    </row>
    <row r="159" spans="1:11" ht="13.5" customHeight="1" x14ac:dyDescent="0.25">
      <c r="A159" s="11">
        <v>1</v>
      </c>
      <c r="B159" s="13">
        <v>44835</v>
      </c>
      <c r="C159" s="27" t="s">
        <v>184</v>
      </c>
      <c r="D159" s="14" t="s">
        <v>313</v>
      </c>
      <c r="E159" s="14" t="s">
        <v>314</v>
      </c>
      <c r="F159" s="14"/>
      <c r="G159" s="14">
        <v>14</v>
      </c>
      <c r="H159" s="14">
        <v>1</v>
      </c>
      <c r="I159" s="14">
        <v>1</v>
      </c>
      <c r="J159" s="14">
        <v>290</v>
      </c>
      <c r="K159" s="48"/>
    </row>
    <row r="160" spans="1:11" s="35" customFormat="1" ht="13.5" customHeight="1" x14ac:dyDescent="0.25">
      <c r="A160" s="11">
        <v>2</v>
      </c>
      <c r="B160" s="112">
        <v>44838</v>
      </c>
      <c r="C160" s="116" t="s">
        <v>150</v>
      </c>
      <c r="D160" s="117" t="s">
        <v>152</v>
      </c>
      <c r="E160" s="117" t="s">
        <v>315</v>
      </c>
      <c r="F160" s="114"/>
      <c r="G160" s="114">
        <v>14</v>
      </c>
      <c r="H160" s="114">
        <v>0</v>
      </c>
      <c r="I160" s="114">
        <v>5</v>
      </c>
      <c r="J160" s="114">
        <v>605</v>
      </c>
      <c r="K160" s="128" t="s">
        <v>192</v>
      </c>
    </row>
    <row r="161" spans="1:11" ht="13.5" customHeight="1" x14ac:dyDescent="0.25">
      <c r="A161" s="11">
        <v>3</v>
      </c>
      <c r="B161" s="13">
        <v>44840</v>
      </c>
      <c r="C161" s="27" t="s">
        <v>85</v>
      </c>
      <c r="D161" s="14" t="s">
        <v>316</v>
      </c>
      <c r="E161" s="14" t="s">
        <v>317</v>
      </c>
      <c r="F161" s="14"/>
      <c r="G161" s="14">
        <v>6</v>
      </c>
      <c r="H161" s="14">
        <v>0</v>
      </c>
      <c r="I161" s="14">
        <v>0</v>
      </c>
      <c r="J161" s="14">
        <v>281</v>
      </c>
      <c r="K161" s="41"/>
    </row>
    <row r="162" spans="1:11" ht="13.5" customHeight="1" x14ac:dyDescent="0.25">
      <c r="A162" s="11">
        <v>4</v>
      </c>
      <c r="B162" s="13">
        <v>44842</v>
      </c>
      <c r="C162" s="42" t="s">
        <v>184</v>
      </c>
      <c r="D162" s="43" t="s">
        <v>147</v>
      </c>
      <c r="E162" s="14" t="s">
        <v>315</v>
      </c>
      <c r="F162" s="14"/>
      <c r="G162" s="14">
        <v>5</v>
      </c>
      <c r="H162" s="14">
        <v>0</v>
      </c>
      <c r="I162" s="14">
        <v>1</v>
      </c>
      <c r="J162" s="14">
        <v>286</v>
      </c>
      <c r="K162" s="12"/>
    </row>
    <row r="163" spans="1:11" s="35" customFormat="1" ht="13.5" customHeight="1" x14ac:dyDescent="0.25">
      <c r="A163" s="11">
        <v>5</v>
      </c>
      <c r="B163" s="13">
        <v>44844</v>
      </c>
      <c r="C163" s="42" t="s">
        <v>123</v>
      </c>
      <c r="D163" s="43" t="s">
        <v>316</v>
      </c>
      <c r="E163" s="43" t="s">
        <v>318</v>
      </c>
      <c r="F163" s="14"/>
      <c r="G163" s="14">
        <v>15</v>
      </c>
      <c r="H163" s="14">
        <v>1</v>
      </c>
      <c r="I163" s="14">
        <v>1</v>
      </c>
      <c r="J163" s="14">
        <v>367</v>
      </c>
      <c r="K163" s="12"/>
    </row>
    <row r="164" spans="1:11" ht="13.5" customHeight="1" x14ac:dyDescent="0.25">
      <c r="A164" s="11">
        <v>6</v>
      </c>
      <c r="B164" s="13">
        <v>44845</v>
      </c>
      <c r="C164" s="27" t="s">
        <v>150</v>
      </c>
      <c r="D164" s="14" t="s">
        <v>176</v>
      </c>
      <c r="E164" s="14" t="s">
        <v>319</v>
      </c>
      <c r="F164" s="14"/>
      <c r="G164" s="14">
        <v>6</v>
      </c>
      <c r="H164" s="14">
        <v>0</v>
      </c>
      <c r="I164" s="14">
        <v>0</v>
      </c>
      <c r="J164" s="14">
        <v>140</v>
      </c>
      <c r="K164" s="47"/>
    </row>
    <row r="165" spans="1:11" ht="13.5" customHeight="1" x14ac:dyDescent="0.25">
      <c r="A165" s="11">
        <v>7</v>
      </c>
      <c r="B165" s="13">
        <v>44845</v>
      </c>
      <c r="C165" s="27" t="s">
        <v>150</v>
      </c>
      <c r="D165" s="14" t="s">
        <v>320</v>
      </c>
      <c r="E165" s="14" t="s">
        <v>321</v>
      </c>
      <c r="F165" s="14"/>
      <c r="G165" s="14">
        <v>2</v>
      </c>
      <c r="H165" s="14">
        <v>0</v>
      </c>
      <c r="I165" s="14">
        <v>0</v>
      </c>
      <c r="J165" s="14">
        <v>105</v>
      </c>
      <c r="K165" s="12"/>
    </row>
    <row r="166" spans="1:11" ht="13.5" customHeight="1" x14ac:dyDescent="0.25">
      <c r="A166" s="11">
        <v>8</v>
      </c>
      <c r="B166" s="13">
        <v>44846</v>
      </c>
      <c r="C166" s="42" t="s">
        <v>126</v>
      </c>
      <c r="D166" s="42" t="s">
        <v>253</v>
      </c>
      <c r="E166" s="42" t="s">
        <v>322</v>
      </c>
      <c r="F166" s="14"/>
      <c r="G166" s="14">
        <v>9</v>
      </c>
      <c r="H166" s="14">
        <v>0</v>
      </c>
      <c r="I166" s="14">
        <v>1</v>
      </c>
      <c r="J166" s="14">
        <v>263</v>
      </c>
      <c r="K166" s="12"/>
    </row>
    <row r="167" spans="1:11" ht="13.5" customHeight="1" x14ac:dyDescent="0.25">
      <c r="A167" s="11">
        <v>9</v>
      </c>
      <c r="B167" s="13">
        <v>44848</v>
      </c>
      <c r="C167" s="42" t="s">
        <v>85</v>
      </c>
      <c r="D167" s="43" t="s">
        <v>252</v>
      </c>
      <c r="E167" s="43" t="s">
        <v>323</v>
      </c>
      <c r="F167" s="14"/>
      <c r="G167" s="14">
        <v>6</v>
      </c>
      <c r="H167" s="14">
        <v>0</v>
      </c>
      <c r="I167" s="14">
        <v>1</v>
      </c>
      <c r="J167" s="14">
        <v>654</v>
      </c>
      <c r="K167" s="12"/>
    </row>
    <row r="168" spans="1:11" ht="13.5" customHeight="1" x14ac:dyDescent="0.25">
      <c r="A168" s="11">
        <v>10</v>
      </c>
      <c r="B168" s="13">
        <v>44852</v>
      </c>
      <c r="C168" s="27" t="s">
        <v>150</v>
      </c>
      <c r="D168" s="14" t="s">
        <v>152</v>
      </c>
      <c r="E168" s="14" t="s">
        <v>324</v>
      </c>
      <c r="F168" s="14"/>
      <c r="G168" s="14">
        <v>20</v>
      </c>
      <c r="H168" s="14">
        <v>0</v>
      </c>
      <c r="I168" s="14">
        <v>2</v>
      </c>
      <c r="J168" s="14">
        <v>383</v>
      </c>
      <c r="K168" s="12"/>
    </row>
    <row r="169" spans="1:11" ht="13.5" customHeight="1" x14ac:dyDescent="0.25">
      <c r="A169" s="11">
        <v>11</v>
      </c>
      <c r="B169" s="13">
        <v>44854</v>
      </c>
      <c r="C169" s="27" t="s">
        <v>85</v>
      </c>
      <c r="D169" s="14" t="s">
        <v>130</v>
      </c>
      <c r="E169" s="14" t="s">
        <v>325</v>
      </c>
      <c r="F169" s="14"/>
      <c r="G169" s="14">
        <v>10</v>
      </c>
      <c r="H169" s="14">
        <v>0</v>
      </c>
      <c r="I169" s="14">
        <v>1</v>
      </c>
      <c r="J169" s="14">
        <v>307</v>
      </c>
      <c r="K169" s="48"/>
    </row>
    <row r="170" spans="1:11" ht="13.5" customHeight="1" x14ac:dyDescent="0.25">
      <c r="A170" s="11">
        <v>12</v>
      </c>
      <c r="B170" s="13">
        <v>44856</v>
      </c>
      <c r="C170" s="42" t="s">
        <v>184</v>
      </c>
      <c r="D170" s="43" t="s">
        <v>147</v>
      </c>
      <c r="E170" s="43" t="s">
        <v>274</v>
      </c>
      <c r="F170" s="14"/>
      <c r="G170" s="14">
        <v>13</v>
      </c>
      <c r="H170" s="14">
        <v>2</v>
      </c>
      <c r="I170" s="14">
        <v>3</v>
      </c>
      <c r="J170" s="14">
        <v>424</v>
      </c>
      <c r="K170" s="12"/>
    </row>
    <row r="171" spans="1:11" s="35" customFormat="1" ht="13.5" customHeight="1" x14ac:dyDescent="0.25">
      <c r="A171" s="11">
        <v>13</v>
      </c>
      <c r="B171" s="13">
        <v>44858</v>
      </c>
      <c r="C171" s="42" t="s">
        <v>123</v>
      </c>
      <c r="D171" s="43" t="s">
        <v>130</v>
      </c>
      <c r="E171" s="43" t="s">
        <v>326</v>
      </c>
      <c r="F171" s="14"/>
      <c r="G171" s="14">
        <v>8</v>
      </c>
      <c r="H171" s="14">
        <v>0</v>
      </c>
      <c r="I171" s="14">
        <v>0</v>
      </c>
      <c r="J171" s="14">
        <v>175</v>
      </c>
      <c r="K171" s="47"/>
    </row>
    <row r="172" spans="1:11" s="35" customFormat="1" ht="13.5" customHeight="1" x14ac:dyDescent="0.25">
      <c r="A172" s="11">
        <v>14</v>
      </c>
      <c r="B172" s="13">
        <v>44860</v>
      </c>
      <c r="C172" s="42" t="s">
        <v>126</v>
      </c>
      <c r="D172" s="43" t="s">
        <v>147</v>
      </c>
      <c r="E172" s="43" t="s">
        <v>327</v>
      </c>
      <c r="F172" s="14"/>
      <c r="G172" s="14">
        <v>7</v>
      </c>
      <c r="H172" s="14">
        <v>0</v>
      </c>
      <c r="I172" s="14">
        <v>0</v>
      </c>
      <c r="J172" s="14">
        <v>180</v>
      </c>
      <c r="K172" s="47"/>
    </row>
    <row r="173" spans="1:11" s="35" customFormat="1" ht="13.5" customHeight="1" x14ac:dyDescent="0.25">
      <c r="A173" s="11">
        <v>15</v>
      </c>
      <c r="B173" s="13">
        <v>44862</v>
      </c>
      <c r="C173" s="42" t="s">
        <v>129</v>
      </c>
      <c r="D173" s="43" t="s">
        <v>252</v>
      </c>
      <c r="E173" s="43" t="s">
        <v>328</v>
      </c>
      <c r="F173" s="14"/>
      <c r="G173" s="14">
        <v>6</v>
      </c>
      <c r="H173" s="14">
        <v>1</v>
      </c>
      <c r="I173" s="14">
        <v>1</v>
      </c>
      <c r="J173" s="14">
        <v>257</v>
      </c>
      <c r="K173" s="47"/>
    </row>
    <row r="174" spans="1:11" s="35" customFormat="1" ht="13.5" customHeight="1" x14ac:dyDescent="0.25">
      <c r="A174" s="11">
        <v>16</v>
      </c>
      <c r="B174" s="13">
        <v>44865</v>
      </c>
      <c r="C174" s="42" t="s">
        <v>123</v>
      </c>
      <c r="D174" s="43" t="s">
        <v>127</v>
      </c>
      <c r="E174" s="43" t="s">
        <v>329</v>
      </c>
      <c r="F174" s="14"/>
      <c r="G174" s="14">
        <v>7</v>
      </c>
      <c r="H174" s="14">
        <v>0</v>
      </c>
      <c r="I174" s="14">
        <v>0</v>
      </c>
      <c r="J174" s="14">
        <v>195</v>
      </c>
      <c r="K174" s="47"/>
    </row>
    <row r="175" spans="1:11" ht="13.5" customHeight="1" x14ac:dyDescent="0.25">
      <c r="A175" s="37"/>
      <c r="B175" s="17"/>
      <c r="C175" s="17"/>
      <c r="D175" s="18"/>
      <c r="E175" s="18"/>
      <c r="F175" s="18">
        <v>2863</v>
      </c>
      <c r="G175" s="18">
        <f>SUM(G159:G174)</f>
        <v>148</v>
      </c>
      <c r="H175" s="18">
        <f>SUM(H159:H174)</f>
        <v>5</v>
      </c>
      <c r="I175" s="18">
        <f>SUM(I159:I174)</f>
        <v>17</v>
      </c>
      <c r="J175" s="18">
        <f>SUM(J159:J174)</f>
        <v>4912</v>
      </c>
      <c r="K175" s="8"/>
    </row>
    <row r="176" spans="1:11" ht="13.5" customHeight="1" x14ac:dyDescent="0.25"/>
    <row r="177" spans="1:11" ht="13.5" customHeight="1" x14ac:dyDescent="0.25">
      <c r="A177" s="35"/>
      <c r="B177" s="143" t="s">
        <v>69</v>
      </c>
      <c r="C177" s="144"/>
      <c r="D177" s="144"/>
      <c r="E177" s="144"/>
      <c r="F177" s="144"/>
      <c r="G177" s="144"/>
      <c r="H177" s="144"/>
      <c r="I177" s="144"/>
      <c r="J177" s="145"/>
      <c r="K177" s="26"/>
    </row>
    <row r="178" spans="1:11" ht="13.5" customHeight="1" x14ac:dyDescent="0.25">
      <c r="A178" s="35"/>
      <c r="B178" s="2" t="s">
        <v>0</v>
      </c>
      <c r="C178" s="2" t="s">
        <v>5</v>
      </c>
      <c r="D178" s="2" t="s">
        <v>1</v>
      </c>
      <c r="E178" s="4" t="s">
        <v>2</v>
      </c>
      <c r="F178" s="4" t="s">
        <v>12</v>
      </c>
      <c r="G178" s="6" t="s">
        <v>4</v>
      </c>
      <c r="H178" s="6" t="s">
        <v>7</v>
      </c>
      <c r="I178" s="6" t="s">
        <v>8</v>
      </c>
      <c r="J178" s="6" t="s">
        <v>13</v>
      </c>
      <c r="K178" s="7" t="s">
        <v>14</v>
      </c>
    </row>
    <row r="179" spans="1:11" s="35" customFormat="1" ht="13.5" customHeight="1" x14ac:dyDescent="0.25">
      <c r="A179" s="11">
        <v>1</v>
      </c>
      <c r="B179" s="13"/>
      <c r="C179" s="27"/>
      <c r="D179" s="14"/>
      <c r="E179" s="14"/>
      <c r="F179" s="14"/>
      <c r="G179" s="14"/>
      <c r="H179" s="14"/>
      <c r="I179" s="14"/>
      <c r="J179" s="14"/>
      <c r="K179" s="48"/>
    </row>
    <row r="180" spans="1:11" s="35" customFormat="1" ht="13.5" customHeight="1" x14ac:dyDescent="0.25">
      <c r="A180" s="11">
        <v>2</v>
      </c>
      <c r="B180" s="13"/>
      <c r="C180" s="27"/>
      <c r="D180" s="14"/>
      <c r="E180" s="14"/>
      <c r="F180" s="14"/>
      <c r="G180" s="14"/>
      <c r="H180" s="14"/>
      <c r="I180" s="14"/>
      <c r="J180" s="14"/>
      <c r="K180" s="48"/>
    </row>
    <row r="181" spans="1:11" s="35" customFormat="1" ht="13.5" customHeight="1" x14ac:dyDescent="0.25">
      <c r="A181" s="11">
        <v>3</v>
      </c>
      <c r="B181" s="13"/>
      <c r="C181" s="27"/>
      <c r="D181" s="14"/>
      <c r="E181" s="14"/>
      <c r="F181" s="14"/>
      <c r="G181" s="14"/>
      <c r="H181" s="14"/>
      <c r="I181" s="14"/>
      <c r="J181" s="14"/>
      <c r="K181" s="48"/>
    </row>
    <row r="182" spans="1:11" s="35" customFormat="1" ht="13.5" customHeight="1" x14ac:dyDescent="0.25">
      <c r="A182" s="11">
        <v>4</v>
      </c>
      <c r="B182" s="13"/>
      <c r="C182" s="27"/>
      <c r="D182" s="14"/>
      <c r="E182" s="14"/>
      <c r="F182" s="14"/>
      <c r="G182" s="14"/>
      <c r="H182" s="14"/>
      <c r="I182" s="14"/>
      <c r="J182" s="14"/>
      <c r="K182" s="48"/>
    </row>
    <row r="183" spans="1:11" s="35" customFormat="1" ht="13.5" customHeight="1" x14ac:dyDescent="0.25">
      <c r="A183" s="11">
        <v>5</v>
      </c>
      <c r="B183" s="13"/>
      <c r="C183" s="27"/>
      <c r="D183" s="14"/>
      <c r="E183" s="14"/>
      <c r="F183" s="14"/>
      <c r="G183" s="14"/>
      <c r="H183" s="14"/>
      <c r="I183" s="14"/>
      <c r="J183" s="14"/>
      <c r="K183" s="48"/>
    </row>
    <row r="184" spans="1:11" s="35" customFormat="1" ht="13.5" customHeight="1" x14ac:dyDescent="0.25">
      <c r="A184" s="11">
        <v>6</v>
      </c>
      <c r="B184" s="13"/>
      <c r="C184" s="27"/>
      <c r="D184" s="14"/>
      <c r="E184" s="14"/>
      <c r="F184" s="14"/>
      <c r="G184" s="14"/>
      <c r="H184" s="14"/>
      <c r="I184" s="14"/>
      <c r="J184" s="14"/>
      <c r="K184" s="48"/>
    </row>
    <row r="185" spans="1:11" s="35" customFormat="1" ht="13.5" customHeight="1" x14ac:dyDescent="0.25">
      <c r="A185" s="11">
        <v>7</v>
      </c>
      <c r="B185" s="13"/>
      <c r="C185" s="27"/>
      <c r="D185" s="14"/>
      <c r="E185" s="14"/>
      <c r="F185" s="14"/>
      <c r="G185" s="14"/>
      <c r="H185" s="14"/>
      <c r="I185" s="14"/>
      <c r="J185" s="14"/>
      <c r="K185" s="48"/>
    </row>
    <row r="186" spans="1:11" s="35" customFormat="1" ht="13.5" customHeight="1" x14ac:dyDescent="0.25">
      <c r="A186" s="11">
        <v>8</v>
      </c>
      <c r="B186" s="13"/>
      <c r="C186" s="27"/>
      <c r="D186" s="14"/>
      <c r="E186" s="14"/>
      <c r="F186" s="14"/>
      <c r="G186" s="14"/>
      <c r="H186" s="14"/>
      <c r="I186" s="14"/>
      <c r="J186" s="14"/>
      <c r="K186" s="48"/>
    </row>
    <row r="187" spans="1:11" s="35" customFormat="1" ht="13.5" customHeight="1" x14ac:dyDescent="0.25">
      <c r="A187" s="11">
        <v>9</v>
      </c>
      <c r="B187" s="13"/>
      <c r="C187" s="27"/>
      <c r="D187" s="14"/>
      <c r="E187" s="14"/>
      <c r="F187" s="14"/>
      <c r="G187" s="14"/>
      <c r="H187" s="14"/>
      <c r="I187" s="14"/>
      <c r="J187" s="14"/>
      <c r="K187" s="48"/>
    </row>
    <row r="188" spans="1:11" s="35" customFormat="1" ht="13.5" customHeight="1" x14ac:dyDescent="0.25">
      <c r="A188" s="11">
        <v>10</v>
      </c>
      <c r="B188" s="13"/>
      <c r="C188" s="27"/>
      <c r="D188" s="14"/>
      <c r="E188" s="14"/>
      <c r="F188" s="14"/>
      <c r="G188" s="14"/>
      <c r="H188" s="14"/>
      <c r="I188" s="14"/>
      <c r="J188" s="14"/>
      <c r="K188" s="48"/>
    </row>
    <row r="189" spans="1:11" s="35" customFormat="1" ht="13.5" customHeight="1" x14ac:dyDescent="0.25">
      <c r="A189" s="11">
        <v>11</v>
      </c>
      <c r="B189" s="13"/>
      <c r="C189" s="27"/>
      <c r="D189" s="14"/>
      <c r="E189" s="14"/>
      <c r="F189" s="14"/>
      <c r="G189" s="14"/>
      <c r="H189" s="14"/>
      <c r="I189" s="14"/>
      <c r="J189" s="14"/>
      <c r="K189" s="48"/>
    </row>
    <row r="190" spans="1:11" s="35" customFormat="1" ht="13.5" customHeight="1" x14ac:dyDescent="0.25">
      <c r="A190" s="11">
        <v>12</v>
      </c>
      <c r="B190" s="13"/>
      <c r="C190" s="27"/>
      <c r="D190" s="14"/>
      <c r="E190" s="14"/>
      <c r="F190" s="14"/>
      <c r="G190" s="14"/>
      <c r="H190" s="14"/>
      <c r="I190" s="14"/>
      <c r="J190" s="14"/>
      <c r="K190" s="48"/>
    </row>
    <row r="191" spans="1:11" ht="13.5" customHeight="1" x14ac:dyDescent="0.25">
      <c r="A191" s="35"/>
      <c r="B191" s="17"/>
      <c r="C191" s="17"/>
      <c r="D191" s="18"/>
      <c r="E191" s="18"/>
      <c r="F191" s="18"/>
      <c r="G191" s="18">
        <f>SUM(G179:G190)</f>
        <v>0</v>
      </c>
      <c r="H191" s="18">
        <f>SUM(H179:H190)</f>
        <v>0</v>
      </c>
      <c r="I191" s="18">
        <f>SUM(I179:I190)</f>
        <v>0</v>
      </c>
      <c r="J191" s="18">
        <f>SUM(J179:J190)</f>
        <v>0</v>
      </c>
      <c r="K191" s="8"/>
    </row>
    <row r="192" spans="1:11" ht="13.5" customHeight="1" x14ac:dyDescent="0.25"/>
    <row r="193" spans="1:11" ht="13.5" customHeight="1" x14ac:dyDescent="0.25">
      <c r="A193" s="35"/>
      <c r="B193" s="143" t="s">
        <v>70</v>
      </c>
      <c r="C193" s="144"/>
      <c r="D193" s="144"/>
      <c r="E193" s="144"/>
      <c r="F193" s="144"/>
      <c r="G193" s="144"/>
      <c r="H193" s="144"/>
      <c r="I193" s="144"/>
      <c r="J193" s="145"/>
      <c r="K193" s="26"/>
    </row>
    <row r="194" spans="1:11" ht="13.5" customHeight="1" x14ac:dyDescent="0.25">
      <c r="A194" s="35"/>
      <c r="B194" s="2" t="s">
        <v>0</v>
      </c>
      <c r="C194" s="2" t="s">
        <v>5</v>
      </c>
      <c r="D194" s="2" t="s">
        <v>1</v>
      </c>
      <c r="E194" s="4" t="s">
        <v>2</v>
      </c>
      <c r="F194" s="4" t="s">
        <v>12</v>
      </c>
      <c r="G194" s="6" t="s">
        <v>4</v>
      </c>
      <c r="H194" s="6" t="s">
        <v>7</v>
      </c>
      <c r="I194" s="6" t="s">
        <v>8</v>
      </c>
      <c r="J194" s="6" t="s">
        <v>13</v>
      </c>
      <c r="K194" s="7" t="s">
        <v>14</v>
      </c>
    </row>
    <row r="195" spans="1:11" ht="13.5" customHeight="1" x14ac:dyDescent="0.25">
      <c r="A195" s="11">
        <v>1</v>
      </c>
      <c r="B195" s="13"/>
      <c r="C195" s="27"/>
      <c r="D195" s="14"/>
      <c r="E195" s="14"/>
      <c r="F195" s="14"/>
      <c r="G195" s="14"/>
      <c r="H195" s="14"/>
      <c r="I195" s="14"/>
      <c r="J195" s="14"/>
      <c r="K195" s="48"/>
    </row>
    <row r="196" spans="1:11" ht="13.5" customHeight="1" x14ac:dyDescent="0.25">
      <c r="A196" s="11">
        <v>2</v>
      </c>
      <c r="B196" s="13"/>
      <c r="C196" s="27"/>
      <c r="D196" s="14"/>
      <c r="E196" s="14"/>
      <c r="F196" s="14"/>
      <c r="G196" s="14"/>
      <c r="H196" s="14"/>
      <c r="I196" s="14"/>
      <c r="J196" s="14"/>
      <c r="K196" s="48"/>
    </row>
    <row r="197" spans="1:11" ht="13.5" customHeight="1" x14ac:dyDescent="0.25">
      <c r="A197" s="11">
        <v>3</v>
      </c>
      <c r="B197" s="13"/>
      <c r="C197" s="27"/>
      <c r="D197" s="14"/>
      <c r="E197" s="14"/>
      <c r="F197" s="14"/>
      <c r="G197" s="14"/>
      <c r="H197" s="14"/>
      <c r="I197" s="14"/>
      <c r="J197" s="14"/>
      <c r="K197" s="48"/>
    </row>
    <row r="198" spans="1:11" ht="13.5" customHeight="1" x14ac:dyDescent="0.25">
      <c r="A198" s="11">
        <v>4</v>
      </c>
      <c r="B198" s="13"/>
      <c r="C198" s="27"/>
      <c r="D198" s="14"/>
      <c r="E198" s="14"/>
      <c r="F198" s="14"/>
      <c r="G198" s="14"/>
      <c r="H198" s="14"/>
      <c r="I198" s="14"/>
      <c r="J198" s="14"/>
      <c r="K198" s="48"/>
    </row>
    <row r="199" spans="1:11" ht="13.5" customHeight="1" x14ac:dyDescent="0.25">
      <c r="A199" s="11">
        <v>5</v>
      </c>
      <c r="B199" s="13"/>
      <c r="C199" s="27"/>
      <c r="D199" s="14"/>
      <c r="E199" s="14"/>
      <c r="F199" s="14"/>
      <c r="G199" s="14"/>
      <c r="H199" s="14"/>
      <c r="I199" s="14"/>
      <c r="J199" s="14"/>
      <c r="K199" s="48"/>
    </row>
    <row r="200" spans="1:11" ht="13.5" customHeight="1" x14ac:dyDescent="0.25">
      <c r="A200" s="11">
        <v>6</v>
      </c>
      <c r="B200" s="13"/>
      <c r="C200" s="27"/>
      <c r="D200" s="14"/>
      <c r="E200" s="14"/>
      <c r="F200" s="14"/>
      <c r="G200" s="14"/>
      <c r="H200" s="14"/>
      <c r="I200" s="14"/>
      <c r="J200" s="14"/>
      <c r="K200" s="48"/>
    </row>
    <row r="201" spans="1:11" ht="13.5" customHeight="1" x14ac:dyDescent="0.25">
      <c r="A201" s="11">
        <v>7</v>
      </c>
      <c r="B201" s="13"/>
      <c r="C201" s="27"/>
      <c r="D201" s="14"/>
      <c r="E201" s="14"/>
      <c r="F201" s="14"/>
      <c r="G201" s="14"/>
      <c r="H201" s="14"/>
      <c r="I201" s="14"/>
      <c r="J201" s="14"/>
      <c r="K201" s="48"/>
    </row>
    <row r="202" spans="1:11" ht="13.5" customHeight="1" x14ac:dyDescent="0.25">
      <c r="A202" s="11">
        <v>8</v>
      </c>
      <c r="B202" s="13"/>
      <c r="C202" s="27"/>
      <c r="D202" s="14"/>
      <c r="E202" s="14"/>
      <c r="F202" s="14"/>
      <c r="G202" s="14"/>
      <c r="H202" s="14"/>
      <c r="I202" s="14"/>
      <c r="J202" s="14"/>
      <c r="K202" s="48"/>
    </row>
    <row r="203" spans="1:11" ht="13.5" customHeight="1" x14ac:dyDescent="0.25">
      <c r="A203" s="11">
        <v>9</v>
      </c>
      <c r="B203" s="13"/>
      <c r="C203" s="27"/>
      <c r="D203" s="14"/>
      <c r="E203" s="14"/>
      <c r="F203" s="14"/>
      <c r="G203" s="14"/>
      <c r="H203" s="14"/>
      <c r="I203" s="14"/>
      <c r="J203" s="14"/>
      <c r="K203" s="48"/>
    </row>
    <row r="204" spans="1:11" ht="13.5" customHeight="1" x14ac:dyDescent="0.25">
      <c r="A204" s="11">
        <v>10</v>
      </c>
      <c r="B204" s="13"/>
      <c r="C204" s="27"/>
      <c r="D204" s="14"/>
      <c r="E204" s="14"/>
      <c r="F204" s="14"/>
      <c r="G204" s="14"/>
      <c r="H204" s="14"/>
      <c r="I204" s="14"/>
      <c r="J204" s="14"/>
      <c r="K204" s="48"/>
    </row>
    <row r="205" spans="1:11" ht="13.5" customHeight="1" x14ac:dyDescent="0.25">
      <c r="A205" s="11">
        <v>11</v>
      </c>
      <c r="B205" s="13"/>
      <c r="C205" s="27"/>
      <c r="D205" s="14"/>
      <c r="E205" s="14"/>
      <c r="F205" s="14"/>
      <c r="G205" s="14"/>
      <c r="H205" s="14"/>
      <c r="I205" s="14"/>
      <c r="J205" s="14"/>
      <c r="K205" s="48"/>
    </row>
    <row r="206" spans="1:11" ht="13.5" customHeight="1" x14ac:dyDescent="0.25">
      <c r="A206" s="11">
        <v>12</v>
      </c>
      <c r="B206" s="13"/>
      <c r="C206" s="27"/>
      <c r="D206" s="14"/>
      <c r="E206" s="14"/>
      <c r="F206" s="14"/>
      <c r="G206" s="14"/>
      <c r="H206" s="14"/>
      <c r="I206" s="14"/>
      <c r="J206" s="14"/>
      <c r="K206" s="48"/>
    </row>
    <row r="207" spans="1:11" ht="13.5" customHeight="1" x14ac:dyDescent="0.25">
      <c r="A207" s="11">
        <v>13</v>
      </c>
      <c r="B207" s="13"/>
      <c r="C207" s="27"/>
      <c r="D207" s="14"/>
      <c r="E207" s="14"/>
      <c r="F207" s="14"/>
      <c r="G207" s="14"/>
      <c r="H207" s="14"/>
      <c r="I207" s="14"/>
      <c r="J207" s="14"/>
      <c r="K207" s="48"/>
    </row>
    <row r="208" spans="1:11" ht="13.5" customHeight="1" x14ac:dyDescent="0.25">
      <c r="A208" s="11">
        <v>14</v>
      </c>
      <c r="B208" s="13"/>
      <c r="C208" s="27"/>
      <c r="D208" s="14"/>
      <c r="E208" s="14"/>
      <c r="F208" s="14"/>
      <c r="G208" s="14"/>
      <c r="H208" s="14"/>
      <c r="I208" s="14"/>
      <c r="J208" s="14"/>
      <c r="K208" s="48"/>
    </row>
    <row r="209" spans="1:11" ht="13.5" customHeight="1" x14ac:dyDescent="0.25">
      <c r="A209" s="11">
        <v>15</v>
      </c>
      <c r="B209" s="13"/>
      <c r="C209" s="27"/>
      <c r="D209" s="14"/>
      <c r="E209" s="14"/>
      <c r="F209" s="14"/>
      <c r="G209" s="14"/>
      <c r="H209" s="14"/>
      <c r="I209" s="14"/>
      <c r="J209" s="14"/>
      <c r="K209" s="48"/>
    </row>
    <row r="210" spans="1:11" ht="13.5" customHeight="1" x14ac:dyDescent="0.25">
      <c r="A210" s="35"/>
      <c r="B210" s="17"/>
      <c r="C210" s="17"/>
      <c r="D210" s="18"/>
      <c r="E210" s="18"/>
      <c r="F210" s="18"/>
      <c r="G210" s="18">
        <f>SUM(G195:G209)</f>
        <v>0</v>
      </c>
      <c r="H210" s="18">
        <f>SUM(H195:H209)</f>
        <v>0</v>
      </c>
      <c r="I210" s="18">
        <f>SUM(I195:I209)</f>
        <v>0</v>
      </c>
      <c r="J210" s="18">
        <f>SUM(J195:J209)</f>
        <v>0</v>
      </c>
      <c r="K210" s="8"/>
    </row>
    <row r="211" spans="1:11" ht="13.5" customHeight="1" x14ac:dyDescent="0.25"/>
    <row r="212" spans="1:11" ht="13.5" customHeight="1" x14ac:dyDescent="0.25"/>
    <row r="213" spans="1:11" ht="13.5" customHeight="1" x14ac:dyDescent="0.25"/>
    <row r="214" spans="1:11" ht="13.5" customHeight="1" x14ac:dyDescent="0.25"/>
    <row r="215" spans="1:11" ht="13.5" customHeight="1" x14ac:dyDescent="0.25"/>
    <row r="216" spans="1:11" ht="13.5" customHeight="1" x14ac:dyDescent="0.25"/>
    <row r="217" spans="1:11" ht="13.5" customHeight="1" x14ac:dyDescent="0.25"/>
    <row r="218" spans="1:11" ht="13.5" customHeight="1" x14ac:dyDescent="0.25"/>
    <row r="219" spans="1:11" ht="13.5" customHeight="1" x14ac:dyDescent="0.25"/>
    <row r="220" spans="1:11" ht="13.5" customHeight="1" x14ac:dyDescent="0.25"/>
    <row r="221" spans="1:11" ht="13.5" customHeight="1" x14ac:dyDescent="0.25"/>
    <row r="222" spans="1:11" ht="13.5" customHeight="1" x14ac:dyDescent="0.25"/>
    <row r="223" spans="1:11" ht="13.5" customHeight="1" x14ac:dyDescent="0.25"/>
    <row r="224" spans="1:11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</sheetData>
  <mergeCells count="12">
    <mergeCell ref="B193:J193"/>
    <mergeCell ref="B177:J177"/>
    <mergeCell ref="B2:J2"/>
    <mergeCell ref="B17:J17"/>
    <mergeCell ref="B32:J32"/>
    <mergeCell ref="B49:J49"/>
    <mergeCell ref="B70:J70"/>
    <mergeCell ref="B157:J157"/>
    <mergeCell ref="B140:J140"/>
    <mergeCell ref="B121:J121"/>
    <mergeCell ref="B87:J87"/>
    <mergeCell ref="B103:J103"/>
  </mergeCells>
  <hyperlinks>
    <hyperlink ref="E19" r:id="rId1" display="https://www.facebook.com/trlaselva/?__cft__%5b0%5d=AZXLt8s9Ka8Y6fFoea5fuJUipwF6XdqXpuoJd0CZpXrReqdWenncUz4QdabAgPfhM1NKfYwmnRqr2K0eq__zx4LfCwVcYEDM2ko1LYTHGCu_2LKrdkhohji5KiVYMuy7MOQhZh38Jclai8tBzefKjNMbMRPIxaeSZmz3W0cRVqwMtA&amp;__tn__=kK-R" xr:uid="{520AF540-D42B-4EC3-8D83-E2A6676B0DEE}"/>
  </hyperlinks>
  <pageMargins left="0.7" right="0.7" top="0.75" bottom="0.75" header="0" footer="0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43"/>
  <sheetViews>
    <sheetView topLeftCell="A142" workbookViewId="0">
      <selection activeCell="L162" sqref="L162"/>
    </sheetView>
  </sheetViews>
  <sheetFormatPr defaultColWidth="14.42578125" defaultRowHeight="15" customHeight="1" x14ac:dyDescent="0.25"/>
  <cols>
    <col min="1" max="1" width="3.85546875" customWidth="1"/>
    <col min="2" max="3" width="10.7109375" customWidth="1"/>
    <col min="4" max="4" width="7.140625" customWidth="1"/>
    <col min="5" max="5" width="45.140625" bestFit="1" customWidth="1"/>
    <col min="6" max="6" width="10.7109375" customWidth="1"/>
    <col min="7" max="7" width="13" customWidth="1"/>
    <col min="8" max="8" width="16.28515625" customWidth="1"/>
    <col min="9" max="9" width="11.5703125" customWidth="1"/>
    <col min="10" max="11" width="10.7109375" customWidth="1"/>
    <col min="12" max="12" width="40.28515625" bestFit="1" customWidth="1"/>
    <col min="13" max="20" width="8.7109375" customWidth="1"/>
  </cols>
  <sheetData>
    <row r="1" spans="1:12" s="35" customFormat="1" ht="15" customHeight="1" x14ac:dyDescent="0.25">
      <c r="B1" s="1" t="s">
        <v>0</v>
      </c>
      <c r="C1" s="1" t="s">
        <v>5</v>
      </c>
      <c r="D1" s="1" t="s">
        <v>1</v>
      </c>
      <c r="E1" s="3" t="s">
        <v>2</v>
      </c>
      <c r="F1" s="1" t="s">
        <v>4</v>
      </c>
      <c r="G1" s="1" t="s">
        <v>7</v>
      </c>
      <c r="H1" s="1" t="s">
        <v>9</v>
      </c>
      <c r="I1" s="1" t="s">
        <v>10</v>
      </c>
      <c r="J1" s="1" t="s">
        <v>11</v>
      </c>
      <c r="K1" s="1" t="s">
        <v>12</v>
      </c>
      <c r="L1" s="39" t="s">
        <v>7</v>
      </c>
    </row>
    <row r="2" spans="1:12" s="35" customFormat="1" ht="15" customHeight="1" x14ac:dyDescent="0.25">
      <c r="B2" s="5" t="s">
        <v>15</v>
      </c>
      <c r="C2" s="8"/>
      <c r="D2" s="8"/>
      <c r="E2" s="9"/>
      <c r="F2" s="8"/>
      <c r="G2" s="8"/>
      <c r="H2" s="8"/>
      <c r="I2" s="8"/>
      <c r="J2" s="8"/>
      <c r="K2" s="8"/>
      <c r="L2" s="8"/>
    </row>
    <row r="3" spans="1:12" s="35" customFormat="1" ht="15" customHeight="1" x14ac:dyDescent="0.25">
      <c r="A3" s="11">
        <v>1</v>
      </c>
      <c r="B3" s="15">
        <v>44564</v>
      </c>
      <c r="C3" s="31" t="s">
        <v>123</v>
      </c>
      <c r="D3" s="31" t="s">
        <v>124</v>
      </c>
      <c r="E3" s="30" t="s">
        <v>125</v>
      </c>
      <c r="F3" s="16">
        <v>63</v>
      </c>
      <c r="G3" s="16">
        <v>0</v>
      </c>
      <c r="H3" s="16">
        <v>6</v>
      </c>
      <c r="I3" s="16">
        <v>0</v>
      </c>
      <c r="J3" s="16">
        <v>746</v>
      </c>
      <c r="K3" s="16"/>
      <c r="L3" s="16"/>
    </row>
    <row r="4" spans="1:12" s="35" customFormat="1" ht="15" customHeight="1" x14ac:dyDescent="0.25">
      <c r="A4" s="11">
        <v>2</v>
      </c>
      <c r="B4" s="15">
        <v>44566</v>
      </c>
      <c r="C4" s="31" t="s">
        <v>126</v>
      </c>
      <c r="D4" s="31" t="s">
        <v>127</v>
      </c>
      <c r="E4" s="30" t="s">
        <v>128</v>
      </c>
      <c r="F4" s="16">
        <v>61</v>
      </c>
      <c r="G4" s="16">
        <v>0</v>
      </c>
      <c r="H4" s="16">
        <v>4</v>
      </c>
      <c r="I4" s="16">
        <v>0</v>
      </c>
      <c r="J4" s="16">
        <v>679</v>
      </c>
      <c r="K4" s="16"/>
      <c r="L4" s="16"/>
    </row>
    <row r="5" spans="1:12" s="35" customFormat="1" ht="15" customHeight="1" x14ac:dyDescent="0.25">
      <c r="A5" s="11">
        <v>3</v>
      </c>
      <c r="B5" s="15">
        <v>44568</v>
      </c>
      <c r="C5" s="31" t="s">
        <v>129</v>
      </c>
      <c r="D5" s="31" t="s">
        <v>130</v>
      </c>
      <c r="E5" s="30" t="s">
        <v>131</v>
      </c>
      <c r="F5" s="16">
        <v>52</v>
      </c>
      <c r="G5" s="16">
        <v>0</v>
      </c>
      <c r="H5" s="16">
        <v>4</v>
      </c>
      <c r="I5" s="16">
        <v>0</v>
      </c>
      <c r="J5" s="16">
        <v>493</v>
      </c>
      <c r="K5" s="16"/>
      <c r="L5" s="16"/>
    </row>
    <row r="6" spans="1:12" s="35" customFormat="1" ht="15" customHeight="1" x14ac:dyDescent="0.25">
      <c r="A6" s="11">
        <v>4</v>
      </c>
      <c r="B6" s="15">
        <v>44571</v>
      </c>
      <c r="C6" s="31" t="s">
        <v>123</v>
      </c>
      <c r="D6" s="31" t="s">
        <v>124</v>
      </c>
      <c r="E6" s="30" t="s">
        <v>132</v>
      </c>
      <c r="F6" s="16">
        <v>84</v>
      </c>
      <c r="G6" s="16">
        <v>0</v>
      </c>
      <c r="H6" s="16">
        <v>7</v>
      </c>
      <c r="I6" s="16">
        <v>1</v>
      </c>
      <c r="J6" s="16">
        <v>764</v>
      </c>
      <c r="K6" s="16"/>
      <c r="L6" s="16"/>
    </row>
    <row r="7" spans="1:12" s="35" customFormat="1" ht="15" customHeight="1" x14ac:dyDescent="0.25">
      <c r="A7" s="11">
        <v>5</v>
      </c>
      <c r="B7" s="15">
        <v>44573</v>
      </c>
      <c r="C7" s="31" t="s">
        <v>126</v>
      </c>
      <c r="D7" s="31" t="s">
        <v>127</v>
      </c>
      <c r="E7" s="30" t="s">
        <v>133</v>
      </c>
      <c r="F7" s="16">
        <v>34</v>
      </c>
      <c r="G7" s="16">
        <v>0</v>
      </c>
      <c r="H7" s="16">
        <v>1</v>
      </c>
      <c r="I7" s="16">
        <v>0</v>
      </c>
      <c r="J7" s="16">
        <v>533</v>
      </c>
      <c r="K7" s="16"/>
      <c r="L7" s="16"/>
    </row>
    <row r="8" spans="1:12" s="35" customFormat="1" ht="15" customHeight="1" x14ac:dyDescent="0.25">
      <c r="A8" s="11">
        <v>6</v>
      </c>
      <c r="B8" s="15">
        <v>44575</v>
      </c>
      <c r="C8" s="31" t="s">
        <v>129</v>
      </c>
      <c r="D8" s="31" t="s">
        <v>130</v>
      </c>
      <c r="E8" s="30" t="s">
        <v>134</v>
      </c>
      <c r="F8" s="16">
        <v>41</v>
      </c>
      <c r="G8" s="16">
        <v>1</v>
      </c>
      <c r="H8" s="16">
        <v>16</v>
      </c>
      <c r="I8" s="16">
        <v>2</v>
      </c>
      <c r="J8" s="16">
        <v>816</v>
      </c>
      <c r="K8" s="16"/>
      <c r="L8" s="16"/>
    </row>
    <row r="9" spans="1:12" s="35" customFormat="1" ht="15" customHeight="1" x14ac:dyDescent="0.25">
      <c r="A9" s="11">
        <v>7</v>
      </c>
      <c r="B9" s="15">
        <v>44578</v>
      </c>
      <c r="C9" s="31" t="s">
        <v>123</v>
      </c>
      <c r="D9" s="31" t="s">
        <v>135</v>
      </c>
      <c r="E9" s="30" t="s">
        <v>136</v>
      </c>
      <c r="F9" s="16">
        <v>98</v>
      </c>
      <c r="G9" s="16">
        <v>3</v>
      </c>
      <c r="H9" s="16">
        <v>7</v>
      </c>
      <c r="I9" s="16">
        <v>1</v>
      </c>
      <c r="J9" s="16">
        <v>943</v>
      </c>
      <c r="K9" s="16"/>
      <c r="L9" s="16"/>
    </row>
    <row r="10" spans="1:12" s="35" customFormat="1" ht="15" customHeight="1" x14ac:dyDescent="0.25">
      <c r="A10" s="11">
        <v>8</v>
      </c>
      <c r="B10" s="15">
        <v>44580</v>
      </c>
      <c r="C10" s="31" t="s">
        <v>126</v>
      </c>
      <c r="D10" s="31" t="s">
        <v>137</v>
      </c>
      <c r="E10" s="30" t="s">
        <v>138</v>
      </c>
      <c r="F10" s="16">
        <v>99</v>
      </c>
      <c r="G10" s="16">
        <v>1</v>
      </c>
      <c r="H10" s="16">
        <v>4</v>
      </c>
      <c r="I10" s="16">
        <v>0</v>
      </c>
      <c r="J10" s="16">
        <v>870</v>
      </c>
      <c r="K10" s="16"/>
      <c r="L10" s="16"/>
    </row>
    <row r="11" spans="1:12" s="35" customFormat="1" ht="15" customHeight="1" x14ac:dyDescent="0.25">
      <c r="A11" s="11">
        <v>9</v>
      </c>
      <c r="B11" s="15">
        <v>44582</v>
      </c>
      <c r="C11" s="31" t="s">
        <v>129</v>
      </c>
      <c r="D11" s="31" t="s">
        <v>127</v>
      </c>
      <c r="E11" s="30" t="s">
        <v>139</v>
      </c>
      <c r="F11" s="16">
        <v>83</v>
      </c>
      <c r="G11" s="16">
        <v>0</v>
      </c>
      <c r="H11" s="16">
        <v>12</v>
      </c>
      <c r="I11" s="16">
        <v>0</v>
      </c>
      <c r="J11" s="16">
        <v>766</v>
      </c>
      <c r="K11" s="16"/>
      <c r="L11" s="16"/>
    </row>
    <row r="12" spans="1:12" s="35" customFormat="1" ht="15" customHeight="1" x14ac:dyDescent="0.25">
      <c r="A12" s="11">
        <v>10</v>
      </c>
      <c r="B12" s="15">
        <v>44585</v>
      </c>
      <c r="C12" s="31" t="s">
        <v>123</v>
      </c>
      <c r="D12" s="31" t="s">
        <v>124</v>
      </c>
      <c r="E12" s="30" t="s">
        <v>140</v>
      </c>
      <c r="F12" s="16">
        <v>107</v>
      </c>
      <c r="G12" s="16">
        <v>4</v>
      </c>
      <c r="H12" s="16">
        <v>5</v>
      </c>
      <c r="I12" s="16">
        <v>2</v>
      </c>
      <c r="J12" s="16">
        <v>920</v>
      </c>
      <c r="K12" s="16"/>
      <c r="L12" s="16"/>
    </row>
    <row r="13" spans="1:12" s="35" customFormat="1" ht="15" customHeight="1" x14ac:dyDescent="0.25">
      <c r="A13" s="37">
        <v>11</v>
      </c>
      <c r="B13" s="123">
        <v>44587</v>
      </c>
      <c r="C13" s="124" t="s">
        <v>126</v>
      </c>
      <c r="D13" s="125" t="s">
        <v>141</v>
      </c>
      <c r="E13" s="122" t="s">
        <v>142</v>
      </c>
      <c r="F13" s="120">
        <v>173</v>
      </c>
      <c r="G13" s="121">
        <v>11</v>
      </c>
      <c r="H13" s="121">
        <v>16</v>
      </c>
      <c r="I13" s="121">
        <v>0</v>
      </c>
      <c r="J13" s="121">
        <v>1485</v>
      </c>
      <c r="K13" s="119"/>
      <c r="L13" s="115" t="s">
        <v>192</v>
      </c>
    </row>
    <row r="14" spans="1:12" s="35" customFormat="1" ht="15" customHeight="1" x14ac:dyDescent="0.25">
      <c r="A14" s="11">
        <v>12</v>
      </c>
      <c r="B14" s="15">
        <v>44590</v>
      </c>
      <c r="C14" s="31" t="s">
        <v>143</v>
      </c>
      <c r="D14" s="31" t="s">
        <v>144</v>
      </c>
      <c r="E14" s="30" t="s">
        <v>145</v>
      </c>
      <c r="F14" s="16">
        <v>99</v>
      </c>
      <c r="G14" s="16">
        <v>0</v>
      </c>
      <c r="H14" s="16">
        <v>6</v>
      </c>
      <c r="I14" s="16">
        <v>0</v>
      </c>
      <c r="J14" s="16">
        <v>903</v>
      </c>
      <c r="K14" s="16"/>
      <c r="L14" s="16"/>
    </row>
    <row r="15" spans="1:12" s="35" customFormat="1" ht="15" customHeight="1" x14ac:dyDescent="0.25">
      <c r="A15" s="11">
        <v>13</v>
      </c>
      <c r="B15" s="15">
        <v>44592</v>
      </c>
      <c r="C15" s="31" t="s">
        <v>123</v>
      </c>
      <c r="D15" s="31" t="s">
        <v>124</v>
      </c>
      <c r="E15" s="30" t="s">
        <v>146</v>
      </c>
      <c r="F15" s="16">
        <v>55</v>
      </c>
      <c r="G15" s="16">
        <v>0</v>
      </c>
      <c r="H15" s="16">
        <v>2</v>
      </c>
      <c r="I15" s="16">
        <v>0</v>
      </c>
      <c r="J15" s="16">
        <v>635</v>
      </c>
      <c r="K15" s="16"/>
      <c r="L15" s="16"/>
    </row>
    <row r="16" spans="1:12" s="35" customFormat="1" ht="15" customHeight="1" x14ac:dyDescent="0.25">
      <c r="B16" s="20" t="s">
        <v>31</v>
      </c>
      <c r="C16" s="20"/>
      <c r="D16" s="20"/>
      <c r="E16" s="21"/>
      <c r="F16" s="22">
        <f t="shared" ref="F16:H16" si="0">SUM(F3:F15)</f>
        <v>1049</v>
      </c>
      <c r="G16" s="22">
        <f t="shared" si="0"/>
        <v>20</v>
      </c>
      <c r="H16" s="22">
        <f t="shared" si="0"/>
        <v>90</v>
      </c>
      <c r="I16" s="22">
        <f>SUM(I3:I15)</f>
        <v>6</v>
      </c>
      <c r="J16" s="22">
        <f>SUM(J3:J15)</f>
        <v>10553</v>
      </c>
      <c r="K16" s="22">
        <v>2090</v>
      </c>
      <c r="L16" s="22"/>
    </row>
    <row r="17" spans="1:12" s="35" customFormat="1" ht="15" customHeight="1" x14ac:dyDescent="0.25"/>
    <row r="18" spans="1:12" s="35" customFormat="1" ht="15" customHeight="1" x14ac:dyDescent="0.25">
      <c r="B18" s="1" t="s">
        <v>0</v>
      </c>
      <c r="C18" s="1" t="s">
        <v>5</v>
      </c>
      <c r="D18" s="1" t="s">
        <v>1</v>
      </c>
      <c r="E18" s="3" t="s">
        <v>2</v>
      </c>
      <c r="F18" s="1" t="s">
        <v>4</v>
      </c>
      <c r="G18" s="1" t="s">
        <v>7</v>
      </c>
      <c r="H18" s="1" t="s">
        <v>9</v>
      </c>
      <c r="I18" s="1" t="s">
        <v>10</v>
      </c>
      <c r="J18" s="1" t="s">
        <v>11</v>
      </c>
      <c r="K18" s="1" t="s">
        <v>12</v>
      </c>
      <c r="L18" s="39" t="s">
        <v>7</v>
      </c>
    </row>
    <row r="19" spans="1:12" s="35" customFormat="1" ht="15" customHeight="1" x14ac:dyDescent="0.25">
      <c r="B19" s="5" t="s">
        <v>17</v>
      </c>
      <c r="C19" s="8"/>
      <c r="D19" s="8"/>
      <c r="E19" s="9"/>
      <c r="F19" s="8"/>
      <c r="G19" s="8"/>
      <c r="H19" s="8"/>
      <c r="I19" s="8"/>
      <c r="J19" s="8"/>
      <c r="K19" s="8"/>
      <c r="L19" s="8"/>
    </row>
    <row r="20" spans="1:12" s="35" customFormat="1" ht="15" customHeight="1" x14ac:dyDescent="0.25">
      <c r="A20" s="37">
        <v>1</v>
      </c>
      <c r="B20" s="123">
        <v>44594</v>
      </c>
      <c r="C20" s="124" t="s">
        <v>126</v>
      </c>
      <c r="D20" s="125" t="s">
        <v>147</v>
      </c>
      <c r="E20" s="122" t="s">
        <v>148</v>
      </c>
      <c r="F20" s="120">
        <v>127</v>
      </c>
      <c r="G20" s="121">
        <v>4</v>
      </c>
      <c r="H20" s="121">
        <v>5</v>
      </c>
      <c r="I20" s="121">
        <v>0</v>
      </c>
      <c r="J20" s="121">
        <v>1129</v>
      </c>
      <c r="K20" s="119"/>
      <c r="L20" s="115" t="s">
        <v>192</v>
      </c>
    </row>
    <row r="21" spans="1:12" s="35" customFormat="1" ht="15" customHeight="1" x14ac:dyDescent="0.25">
      <c r="A21" s="11">
        <v>2</v>
      </c>
      <c r="B21" s="15">
        <v>44596</v>
      </c>
      <c r="C21" s="31" t="s">
        <v>129</v>
      </c>
      <c r="D21" s="31" t="s">
        <v>124</v>
      </c>
      <c r="E21" s="30" t="s">
        <v>149</v>
      </c>
      <c r="F21" s="16">
        <v>64</v>
      </c>
      <c r="G21" s="16">
        <v>1</v>
      </c>
      <c r="H21" s="16">
        <v>3</v>
      </c>
      <c r="I21" s="16">
        <v>0</v>
      </c>
      <c r="J21" s="16">
        <v>906</v>
      </c>
      <c r="K21" s="16"/>
      <c r="L21" s="16"/>
    </row>
    <row r="22" spans="1:12" s="35" customFormat="1" ht="15" customHeight="1" x14ac:dyDescent="0.25">
      <c r="A22" s="11">
        <v>3</v>
      </c>
      <c r="B22" s="15">
        <v>44600</v>
      </c>
      <c r="C22" s="31" t="s">
        <v>150</v>
      </c>
      <c r="D22" s="31" t="s">
        <v>147</v>
      </c>
      <c r="E22" s="30" t="s">
        <v>151</v>
      </c>
      <c r="F22" s="16">
        <v>85</v>
      </c>
      <c r="G22" s="16">
        <v>2</v>
      </c>
      <c r="H22" s="16">
        <v>7</v>
      </c>
      <c r="I22" s="16">
        <v>0</v>
      </c>
      <c r="J22" s="16">
        <v>776</v>
      </c>
      <c r="K22" s="16"/>
      <c r="L22" s="16"/>
    </row>
    <row r="23" spans="1:12" s="35" customFormat="1" ht="15" customHeight="1" x14ac:dyDescent="0.25">
      <c r="A23" s="11">
        <v>4</v>
      </c>
      <c r="B23" s="15">
        <v>44602</v>
      </c>
      <c r="C23" s="31" t="s">
        <v>85</v>
      </c>
      <c r="D23" s="31" t="s">
        <v>152</v>
      </c>
      <c r="E23" s="30" t="s">
        <v>153</v>
      </c>
      <c r="F23" s="16">
        <v>41</v>
      </c>
      <c r="G23" s="16">
        <v>0</v>
      </c>
      <c r="H23" s="16">
        <v>0</v>
      </c>
      <c r="I23" s="16">
        <v>1</v>
      </c>
      <c r="J23" s="16">
        <v>406</v>
      </c>
      <c r="K23" s="16"/>
      <c r="L23" s="16"/>
    </row>
    <row r="24" spans="1:12" s="35" customFormat="1" ht="15" customHeight="1" x14ac:dyDescent="0.25">
      <c r="A24" s="11">
        <v>5</v>
      </c>
      <c r="B24" s="15">
        <v>44604</v>
      </c>
      <c r="C24" s="31" t="s">
        <v>143</v>
      </c>
      <c r="D24" s="31" t="s">
        <v>154</v>
      </c>
      <c r="E24" s="30" t="s">
        <v>155</v>
      </c>
      <c r="F24" s="16">
        <v>67</v>
      </c>
      <c r="G24" s="16">
        <v>0</v>
      </c>
      <c r="H24" s="16">
        <v>3</v>
      </c>
      <c r="I24" s="16">
        <v>1</v>
      </c>
      <c r="J24" s="16">
        <v>869</v>
      </c>
      <c r="K24" s="16"/>
      <c r="L24" s="16"/>
    </row>
    <row r="25" spans="1:12" s="35" customFormat="1" ht="15" customHeight="1" x14ac:dyDescent="0.25">
      <c r="A25" s="11">
        <v>6</v>
      </c>
      <c r="B25" s="15">
        <v>44606</v>
      </c>
      <c r="C25" s="31" t="s">
        <v>123</v>
      </c>
      <c r="D25" s="31" t="s">
        <v>156</v>
      </c>
      <c r="E25" s="30" t="s">
        <v>142</v>
      </c>
      <c r="F25" s="16">
        <v>23</v>
      </c>
      <c r="G25" s="16">
        <v>2</v>
      </c>
      <c r="H25" s="16">
        <v>0</v>
      </c>
      <c r="I25" s="16">
        <v>1</v>
      </c>
      <c r="J25" s="16">
        <v>362</v>
      </c>
      <c r="K25" s="16"/>
      <c r="L25" s="16"/>
    </row>
    <row r="26" spans="1:12" s="35" customFormat="1" ht="15" customHeight="1" x14ac:dyDescent="0.25">
      <c r="A26" s="11">
        <v>7</v>
      </c>
      <c r="B26" s="15">
        <v>44608</v>
      </c>
      <c r="C26" s="31" t="s">
        <v>126</v>
      </c>
      <c r="D26" s="31" t="s">
        <v>122</v>
      </c>
      <c r="E26" s="30" t="s">
        <v>157</v>
      </c>
      <c r="F26" s="16">
        <v>69</v>
      </c>
      <c r="G26" s="16">
        <v>1</v>
      </c>
      <c r="H26" s="16">
        <v>7</v>
      </c>
      <c r="I26" s="16">
        <v>1</v>
      </c>
      <c r="J26" s="16">
        <v>906</v>
      </c>
      <c r="K26" s="16"/>
      <c r="L26" s="16"/>
    </row>
    <row r="27" spans="1:12" s="35" customFormat="1" ht="15" customHeight="1" x14ac:dyDescent="0.25">
      <c r="A27" s="11">
        <v>8</v>
      </c>
      <c r="B27" s="15">
        <v>44610</v>
      </c>
      <c r="C27" s="31" t="s">
        <v>129</v>
      </c>
      <c r="D27" s="31" t="s">
        <v>124</v>
      </c>
      <c r="E27" s="30" t="s">
        <v>158</v>
      </c>
      <c r="F27" s="16">
        <v>63</v>
      </c>
      <c r="G27" s="16">
        <v>0</v>
      </c>
      <c r="H27" s="16">
        <v>4</v>
      </c>
      <c r="I27" s="16">
        <v>0</v>
      </c>
      <c r="J27" s="16">
        <v>753</v>
      </c>
      <c r="K27" s="16"/>
      <c r="L27" s="16"/>
    </row>
    <row r="28" spans="1:12" s="35" customFormat="1" ht="15" customHeight="1" x14ac:dyDescent="0.25">
      <c r="A28" s="11">
        <v>9</v>
      </c>
      <c r="B28" s="15">
        <v>44613</v>
      </c>
      <c r="C28" s="31" t="s">
        <v>123</v>
      </c>
      <c r="D28" s="31" t="s">
        <v>127</v>
      </c>
      <c r="E28" s="30" t="s">
        <v>159</v>
      </c>
      <c r="F28" s="16">
        <v>58</v>
      </c>
      <c r="G28" s="16">
        <v>0</v>
      </c>
      <c r="H28" s="16">
        <v>2</v>
      </c>
      <c r="I28" s="16">
        <v>0</v>
      </c>
      <c r="J28" s="16">
        <v>498</v>
      </c>
      <c r="K28" s="16"/>
      <c r="L28" s="16"/>
    </row>
    <row r="29" spans="1:12" s="35" customFormat="1" ht="15" customHeight="1" x14ac:dyDescent="0.25">
      <c r="A29" s="11">
        <v>10</v>
      </c>
      <c r="B29" s="15">
        <v>44616</v>
      </c>
      <c r="C29" s="31" t="s">
        <v>85</v>
      </c>
      <c r="D29" s="31" t="s">
        <v>160</v>
      </c>
      <c r="E29" s="30" t="s">
        <v>161</v>
      </c>
      <c r="F29" s="16">
        <v>74</v>
      </c>
      <c r="G29" s="16">
        <v>1</v>
      </c>
      <c r="H29" s="16">
        <v>3</v>
      </c>
      <c r="I29" s="16">
        <v>0</v>
      </c>
      <c r="J29" s="16">
        <v>723</v>
      </c>
      <c r="K29" s="16"/>
      <c r="L29" s="16"/>
    </row>
    <row r="30" spans="1:12" s="35" customFormat="1" ht="15" customHeight="1" x14ac:dyDescent="0.25">
      <c r="A30" s="11">
        <v>11</v>
      </c>
      <c r="B30" s="15">
        <v>44618</v>
      </c>
      <c r="C30" s="31" t="s">
        <v>143</v>
      </c>
      <c r="D30" s="31" t="s">
        <v>154</v>
      </c>
      <c r="E30" s="30" t="s">
        <v>162</v>
      </c>
      <c r="F30" s="16">
        <v>50</v>
      </c>
      <c r="G30" s="16">
        <v>0</v>
      </c>
      <c r="H30" s="16">
        <v>1</v>
      </c>
      <c r="I30" s="16">
        <v>0</v>
      </c>
      <c r="J30" s="16">
        <v>766</v>
      </c>
      <c r="K30" s="16"/>
      <c r="L30" s="16"/>
    </row>
    <row r="31" spans="1:12" s="35" customFormat="1" ht="15" customHeight="1" x14ac:dyDescent="0.25">
      <c r="A31" s="11">
        <v>12</v>
      </c>
      <c r="B31" s="15">
        <v>44620</v>
      </c>
      <c r="C31" s="31" t="s">
        <v>123</v>
      </c>
      <c r="D31" s="31" t="s">
        <v>127</v>
      </c>
      <c r="E31" s="30" t="s">
        <v>163</v>
      </c>
      <c r="F31" s="16">
        <v>33</v>
      </c>
      <c r="G31" s="16">
        <v>0</v>
      </c>
      <c r="H31" s="16">
        <v>1</v>
      </c>
      <c r="I31" s="16">
        <v>0</v>
      </c>
      <c r="J31" s="16">
        <v>308</v>
      </c>
      <c r="K31" s="16"/>
      <c r="L31" s="16"/>
    </row>
    <row r="32" spans="1:12" s="35" customFormat="1" ht="15" customHeight="1" x14ac:dyDescent="0.25">
      <c r="B32" s="20" t="s">
        <v>31</v>
      </c>
      <c r="C32" s="20"/>
      <c r="D32" s="20"/>
      <c r="E32" s="21"/>
      <c r="F32" s="22">
        <f>SUM(F20:F31)</f>
        <v>754</v>
      </c>
      <c r="G32" s="22">
        <f>SUM(G20:G31)</f>
        <v>11</v>
      </c>
      <c r="H32" s="22">
        <f>SUM(H20:H31)</f>
        <v>36</v>
      </c>
      <c r="I32" s="22">
        <f>SUM(I20:I31)</f>
        <v>4</v>
      </c>
      <c r="J32" s="22">
        <f>SUM(J20:J31)</f>
        <v>8402</v>
      </c>
      <c r="K32" s="22">
        <v>2103</v>
      </c>
      <c r="L32" s="22"/>
    </row>
    <row r="33" spans="1:12" s="35" customFormat="1" ht="15" customHeight="1" x14ac:dyDescent="0.25"/>
    <row r="34" spans="1:12" s="35" customFormat="1" ht="15" customHeight="1" x14ac:dyDescent="0.25">
      <c r="B34" s="1" t="s">
        <v>0</v>
      </c>
      <c r="C34" s="1" t="s">
        <v>5</v>
      </c>
      <c r="D34" s="1" t="s">
        <v>1</v>
      </c>
      <c r="E34" s="3" t="s">
        <v>2</v>
      </c>
      <c r="F34" s="1" t="s">
        <v>4</v>
      </c>
      <c r="G34" s="1" t="s">
        <v>7</v>
      </c>
      <c r="H34" s="1" t="s">
        <v>9</v>
      </c>
      <c r="I34" s="1" t="s">
        <v>10</v>
      </c>
      <c r="J34" s="1" t="s">
        <v>11</v>
      </c>
      <c r="K34" s="1" t="s">
        <v>12</v>
      </c>
      <c r="L34" s="39" t="s">
        <v>7</v>
      </c>
    </row>
    <row r="35" spans="1:12" s="35" customFormat="1" ht="15" customHeight="1" x14ac:dyDescent="0.25">
      <c r="B35" s="5" t="s">
        <v>37</v>
      </c>
      <c r="C35" s="8"/>
      <c r="D35" s="8"/>
      <c r="E35" s="9"/>
      <c r="F35" s="8"/>
      <c r="G35" s="8"/>
      <c r="H35" s="8"/>
      <c r="I35" s="8"/>
      <c r="J35" s="8"/>
      <c r="K35" s="8"/>
      <c r="L35" s="8"/>
    </row>
    <row r="36" spans="1:12" s="35" customFormat="1" ht="15" customHeight="1" x14ac:dyDescent="0.25">
      <c r="A36" s="37">
        <v>1</v>
      </c>
      <c r="B36" s="13">
        <v>44621</v>
      </c>
      <c r="C36" s="42" t="s">
        <v>150</v>
      </c>
      <c r="D36" s="43" t="s">
        <v>180</v>
      </c>
      <c r="E36" s="43" t="s">
        <v>181</v>
      </c>
      <c r="F36" s="14">
        <v>62</v>
      </c>
      <c r="G36" s="14">
        <v>0</v>
      </c>
      <c r="H36" s="14">
        <v>0</v>
      </c>
      <c r="I36" s="14">
        <v>1</v>
      </c>
      <c r="J36" s="31">
        <v>665</v>
      </c>
      <c r="K36" s="14"/>
      <c r="L36" s="12"/>
    </row>
    <row r="37" spans="1:12" s="35" customFormat="1" ht="15" customHeight="1" x14ac:dyDescent="0.25">
      <c r="A37" s="37">
        <v>2</v>
      </c>
      <c r="B37" s="13">
        <v>44624</v>
      </c>
      <c r="C37" s="42" t="s">
        <v>129</v>
      </c>
      <c r="D37" s="43" t="s">
        <v>147</v>
      </c>
      <c r="E37" s="43" t="s">
        <v>182</v>
      </c>
      <c r="F37" s="14">
        <v>74</v>
      </c>
      <c r="G37" s="14">
        <v>0</v>
      </c>
      <c r="H37" s="14">
        <v>2</v>
      </c>
      <c r="I37" s="14">
        <v>2</v>
      </c>
      <c r="J37" s="31">
        <v>947</v>
      </c>
      <c r="K37" s="14"/>
      <c r="L37" s="12"/>
    </row>
    <row r="38" spans="1:12" s="35" customFormat="1" ht="15" customHeight="1" x14ac:dyDescent="0.25">
      <c r="A38" s="37">
        <v>3</v>
      </c>
      <c r="B38" s="13">
        <v>44627</v>
      </c>
      <c r="C38" s="42" t="s">
        <v>123</v>
      </c>
      <c r="D38" s="43" t="s">
        <v>180</v>
      </c>
      <c r="E38" s="43" t="s">
        <v>183</v>
      </c>
      <c r="F38" s="14">
        <v>43</v>
      </c>
      <c r="G38" s="14">
        <v>2</v>
      </c>
      <c r="H38" s="14">
        <v>2</v>
      </c>
      <c r="I38" s="14">
        <v>0</v>
      </c>
      <c r="J38" s="31">
        <v>474</v>
      </c>
      <c r="K38" s="14"/>
      <c r="L38" s="12"/>
    </row>
    <row r="39" spans="1:12" s="35" customFormat="1" ht="15" customHeight="1" x14ac:dyDescent="0.25">
      <c r="A39" s="37">
        <v>4</v>
      </c>
      <c r="B39" s="13">
        <v>44630</v>
      </c>
      <c r="C39" s="42" t="s">
        <v>85</v>
      </c>
      <c r="D39" s="43" t="s">
        <v>135</v>
      </c>
      <c r="E39" s="43" t="s">
        <v>168</v>
      </c>
      <c r="F39" s="14">
        <v>62</v>
      </c>
      <c r="G39" s="14">
        <v>0</v>
      </c>
      <c r="H39" s="14">
        <v>2</v>
      </c>
      <c r="I39" s="14">
        <v>0</v>
      </c>
      <c r="J39" s="31">
        <v>803</v>
      </c>
      <c r="K39" s="14"/>
      <c r="L39" s="12"/>
    </row>
    <row r="40" spans="1:12" s="35" customFormat="1" ht="15" customHeight="1" x14ac:dyDescent="0.25">
      <c r="A40" s="37">
        <v>5</v>
      </c>
      <c r="B40" s="13">
        <v>44632</v>
      </c>
      <c r="C40" s="42" t="s">
        <v>184</v>
      </c>
      <c r="D40" s="43" t="s">
        <v>152</v>
      </c>
      <c r="E40" s="43" t="s">
        <v>169</v>
      </c>
      <c r="F40" s="14">
        <v>88</v>
      </c>
      <c r="G40" s="14">
        <v>1</v>
      </c>
      <c r="H40" s="14">
        <v>2</v>
      </c>
      <c r="I40" s="14">
        <v>0</v>
      </c>
      <c r="J40" s="31">
        <v>918</v>
      </c>
      <c r="K40" s="14"/>
      <c r="L40" s="12"/>
    </row>
    <row r="41" spans="1:12" s="35" customFormat="1" ht="15" customHeight="1" x14ac:dyDescent="0.25">
      <c r="A41" s="37">
        <v>6</v>
      </c>
      <c r="B41" s="13">
        <v>44634</v>
      </c>
      <c r="C41" s="42" t="s">
        <v>123</v>
      </c>
      <c r="D41" s="43" t="s">
        <v>127</v>
      </c>
      <c r="E41" s="43" t="s">
        <v>153</v>
      </c>
      <c r="F41" s="14">
        <v>100</v>
      </c>
      <c r="G41" s="14">
        <v>2</v>
      </c>
      <c r="H41" s="14">
        <v>25</v>
      </c>
      <c r="I41" s="14">
        <v>13</v>
      </c>
      <c r="J41" s="31">
        <v>948</v>
      </c>
      <c r="K41" s="14"/>
      <c r="L41" s="12"/>
    </row>
    <row r="42" spans="1:12" s="35" customFormat="1" ht="15" customHeight="1" x14ac:dyDescent="0.25">
      <c r="A42" s="37">
        <v>7</v>
      </c>
      <c r="B42" s="13">
        <v>44637</v>
      </c>
      <c r="C42" s="42" t="s">
        <v>85</v>
      </c>
      <c r="D42" s="43" t="s">
        <v>154</v>
      </c>
      <c r="E42" s="43" t="s">
        <v>185</v>
      </c>
      <c r="F42" s="14">
        <v>51</v>
      </c>
      <c r="G42" s="14">
        <v>1</v>
      </c>
      <c r="H42" s="14">
        <v>4</v>
      </c>
      <c r="I42" s="14">
        <v>1</v>
      </c>
      <c r="J42" s="31">
        <v>454</v>
      </c>
      <c r="K42" s="14"/>
      <c r="L42" s="12"/>
    </row>
    <row r="43" spans="1:12" s="35" customFormat="1" ht="15" customHeight="1" x14ac:dyDescent="0.25">
      <c r="A43" s="37">
        <v>8</v>
      </c>
      <c r="B43" s="112">
        <v>44640</v>
      </c>
      <c r="C43" s="116" t="s">
        <v>171</v>
      </c>
      <c r="D43" s="117" t="s">
        <v>186</v>
      </c>
      <c r="E43" s="117" t="s">
        <v>187</v>
      </c>
      <c r="F43" s="114">
        <v>144</v>
      </c>
      <c r="G43" s="114">
        <v>3</v>
      </c>
      <c r="H43" s="114">
        <v>2</v>
      </c>
      <c r="I43" s="114">
        <v>2</v>
      </c>
      <c r="J43" s="118">
        <v>1258</v>
      </c>
      <c r="K43" s="114"/>
      <c r="L43" s="115" t="s">
        <v>192</v>
      </c>
    </row>
    <row r="44" spans="1:12" s="35" customFormat="1" ht="15" customHeight="1" x14ac:dyDescent="0.25">
      <c r="A44" s="37">
        <v>9</v>
      </c>
      <c r="B44" s="13">
        <v>44642</v>
      </c>
      <c r="C44" s="42" t="s">
        <v>150</v>
      </c>
      <c r="D44" s="43" t="s">
        <v>154</v>
      </c>
      <c r="E44" s="43" t="s">
        <v>188</v>
      </c>
      <c r="F44" s="14">
        <v>42</v>
      </c>
      <c r="G44" s="14">
        <v>0</v>
      </c>
      <c r="H44" s="14">
        <v>2</v>
      </c>
      <c r="I44" s="14">
        <v>0</v>
      </c>
      <c r="J44" s="31">
        <v>515</v>
      </c>
      <c r="K44" s="14"/>
      <c r="L44" s="12"/>
    </row>
    <row r="45" spans="1:12" s="35" customFormat="1" ht="15" customHeight="1" x14ac:dyDescent="0.25">
      <c r="A45" s="37">
        <v>10</v>
      </c>
      <c r="B45" s="13">
        <v>44644</v>
      </c>
      <c r="C45" s="42" t="s">
        <v>85</v>
      </c>
      <c r="D45" s="43" t="s">
        <v>154</v>
      </c>
      <c r="E45" s="43" t="s">
        <v>191</v>
      </c>
      <c r="F45" s="14">
        <v>98</v>
      </c>
      <c r="G45" s="14">
        <v>0</v>
      </c>
      <c r="H45" s="14">
        <v>7</v>
      </c>
      <c r="I45" s="14">
        <v>5</v>
      </c>
      <c r="J45" s="31">
        <v>1231</v>
      </c>
      <c r="K45" s="14"/>
      <c r="L45" s="12"/>
    </row>
    <row r="46" spans="1:12" s="35" customFormat="1" ht="15" customHeight="1" x14ac:dyDescent="0.25">
      <c r="A46" s="37">
        <v>11</v>
      </c>
      <c r="B46" s="13">
        <v>44646</v>
      </c>
      <c r="C46" s="42" t="s">
        <v>184</v>
      </c>
      <c r="D46" s="43" t="s">
        <v>154</v>
      </c>
      <c r="E46" s="43" t="s">
        <v>178</v>
      </c>
      <c r="F46" s="14">
        <v>77</v>
      </c>
      <c r="G46" s="14">
        <v>0</v>
      </c>
      <c r="H46" s="14">
        <v>3</v>
      </c>
      <c r="I46" s="14">
        <v>1</v>
      </c>
      <c r="J46" s="31">
        <v>950</v>
      </c>
      <c r="K46" s="14"/>
      <c r="L46" s="12"/>
    </row>
    <row r="47" spans="1:12" s="35" customFormat="1" ht="15" customHeight="1" x14ac:dyDescent="0.25">
      <c r="A47" s="37">
        <v>12</v>
      </c>
      <c r="B47" s="13">
        <v>44648</v>
      </c>
      <c r="C47" s="42" t="s">
        <v>123</v>
      </c>
      <c r="D47" s="43" t="s">
        <v>179</v>
      </c>
      <c r="E47" s="43" t="s">
        <v>190</v>
      </c>
      <c r="F47" s="14">
        <v>53</v>
      </c>
      <c r="G47" s="14">
        <v>1</v>
      </c>
      <c r="H47" s="14">
        <v>1</v>
      </c>
      <c r="I47" s="14">
        <v>0</v>
      </c>
      <c r="J47" s="31">
        <v>583</v>
      </c>
      <c r="K47" s="14"/>
      <c r="L47" s="12"/>
    </row>
    <row r="48" spans="1:12" s="35" customFormat="1" ht="15" customHeight="1" x14ac:dyDescent="0.25">
      <c r="A48" s="37">
        <v>13</v>
      </c>
      <c r="B48" s="13">
        <v>44651</v>
      </c>
      <c r="C48" s="42" t="s">
        <v>85</v>
      </c>
      <c r="D48" s="43" t="s">
        <v>147</v>
      </c>
      <c r="E48" s="43" t="s">
        <v>189</v>
      </c>
      <c r="F48" s="14">
        <v>71</v>
      </c>
      <c r="G48" s="14">
        <v>0</v>
      </c>
      <c r="H48" s="14">
        <v>1</v>
      </c>
      <c r="I48" s="14">
        <v>0</v>
      </c>
      <c r="J48" s="31">
        <v>561</v>
      </c>
      <c r="K48" s="14"/>
      <c r="L48" s="12"/>
    </row>
    <row r="49" spans="1:12" s="35" customFormat="1" ht="15" customHeight="1" x14ac:dyDescent="0.25">
      <c r="B49" s="20" t="s">
        <v>31</v>
      </c>
      <c r="C49" s="20"/>
      <c r="D49" s="20"/>
      <c r="E49" s="21"/>
      <c r="F49" s="22">
        <f>SUM(F36:F48)</f>
        <v>965</v>
      </c>
      <c r="G49" s="22">
        <f>SUM(G36:G48)</f>
        <v>10</v>
      </c>
      <c r="H49" s="22">
        <f>SUM(H36:H48)</f>
        <v>53</v>
      </c>
      <c r="I49" s="22">
        <f>SUM(I36:I48)</f>
        <v>25</v>
      </c>
      <c r="J49" s="22">
        <f>SUM(J36:J48)</f>
        <v>10307</v>
      </c>
      <c r="K49" s="22">
        <v>2176</v>
      </c>
      <c r="L49" s="22"/>
    </row>
    <row r="50" spans="1:12" s="35" customFormat="1" ht="15" customHeight="1" x14ac:dyDescent="0.25"/>
    <row r="51" spans="1:12" ht="13.5" customHeight="1" x14ac:dyDescent="0.25">
      <c r="B51" s="1" t="s">
        <v>0</v>
      </c>
      <c r="C51" s="1" t="s">
        <v>5</v>
      </c>
      <c r="D51" s="1" t="s">
        <v>1</v>
      </c>
      <c r="E51" s="3" t="s">
        <v>2</v>
      </c>
      <c r="F51" s="1" t="s">
        <v>4</v>
      </c>
      <c r="G51" s="1" t="s">
        <v>7</v>
      </c>
      <c r="H51" s="1" t="s">
        <v>9</v>
      </c>
      <c r="I51" s="1" t="s">
        <v>10</v>
      </c>
      <c r="J51" s="1" t="s">
        <v>11</v>
      </c>
      <c r="K51" s="1" t="s">
        <v>12</v>
      </c>
      <c r="L51" s="38" t="s">
        <v>7</v>
      </c>
    </row>
    <row r="52" spans="1:12" ht="13.5" customHeight="1" x14ac:dyDescent="0.25">
      <c r="B52" s="5" t="s">
        <v>6</v>
      </c>
      <c r="C52" s="8"/>
      <c r="D52" s="8"/>
      <c r="E52" s="9"/>
      <c r="F52" s="8"/>
      <c r="G52" s="8"/>
      <c r="H52" s="8"/>
      <c r="I52" s="8"/>
      <c r="J52" s="8"/>
      <c r="K52" s="8"/>
      <c r="L52" s="8"/>
    </row>
    <row r="53" spans="1:12" s="35" customFormat="1" ht="15" customHeight="1" x14ac:dyDescent="0.25">
      <c r="A53" s="37">
        <v>1</v>
      </c>
      <c r="B53" s="13">
        <v>44653</v>
      </c>
      <c r="C53" s="42" t="s">
        <v>143</v>
      </c>
      <c r="D53" s="43" t="s">
        <v>193</v>
      </c>
      <c r="E53" s="43" t="s">
        <v>194</v>
      </c>
      <c r="F53" s="14">
        <v>64</v>
      </c>
      <c r="G53" s="14">
        <v>0</v>
      </c>
      <c r="H53" s="14">
        <v>15</v>
      </c>
      <c r="I53" s="14">
        <v>2</v>
      </c>
      <c r="J53" s="31">
        <v>788</v>
      </c>
      <c r="K53" s="14"/>
      <c r="L53" s="12"/>
    </row>
    <row r="54" spans="1:12" s="35" customFormat="1" ht="15" customHeight="1" x14ac:dyDescent="0.25">
      <c r="A54" s="37">
        <v>2</v>
      </c>
      <c r="B54" s="13">
        <v>44655</v>
      </c>
      <c r="C54" s="42" t="s">
        <v>123</v>
      </c>
      <c r="D54" s="43" t="s">
        <v>127</v>
      </c>
      <c r="E54" s="43" t="s">
        <v>195</v>
      </c>
      <c r="F54" s="14">
        <v>65</v>
      </c>
      <c r="G54" s="14">
        <v>0</v>
      </c>
      <c r="H54" s="14">
        <v>3</v>
      </c>
      <c r="I54" s="14">
        <v>0</v>
      </c>
      <c r="J54" s="31">
        <v>608</v>
      </c>
      <c r="K54" s="14"/>
      <c r="L54" s="12"/>
    </row>
    <row r="55" spans="1:12" s="35" customFormat="1" ht="15" customHeight="1" x14ac:dyDescent="0.25">
      <c r="A55" s="37">
        <v>3</v>
      </c>
      <c r="B55" s="13">
        <v>44657</v>
      </c>
      <c r="C55" s="42" t="s">
        <v>126</v>
      </c>
      <c r="D55" s="43" t="s">
        <v>196</v>
      </c>
      <c r="E55" s="43" t="s">
        <v>197</v>
      </c>
      <c r="F55" s="14">
        <v>107</v>
      </c>
      <c r="G55" s="14">
        <v>0</v>
      </c>
      <c r="H55" s="14">
        <v>4</v>
      </c>
      <c r="I55" s="14">
        <v>0</v>
      </c>
      <c r="J55" s="31">
        <v>857</v>
      </c>
      <c r="K55" s="14"/>
      <c r="L55" s="12"/>
    </row>
    <row r="56" spans="1:12" s="35" customFormat="1" ht="15" customHeight="1" x14ac:dyDescent="0.25">
      <c r="A56" s="37">
        <v>4</v>
      </c>
      <c r="B56" s="13">
        <v>44660</v>
      </c>
      <c r="C56" s="42" t="s">
        <v>143</v>
      </c>
      <c r="D56" s="43" t="s">
        <v>154</v>
      </c>
      <c r="E56" s="43" t="s">
        <v>200</v>
      </c>
      <c r="F56" s="14">
        <v>48</v>
      </c>
      <c r="G56" s="14">
        <v>1</v>
      </c>
      <c r="H56" s="14">
        <v>5</v>
      </c>
      <c r="I56" s="14">
        <v>0</v>
      </c>
      <c r="J56" s="31">
        <v>773</v>
      </c>
      <c r="K56" s="14"/>
      <c r="L56" s="12"/>
    </row>
    <row r="57" spans="1:12" s="35" customFormat="1" ht="15" customHeight="1" x14ac:dyDescent="0.25">
      <c r="A57" s="37">
        <v>5</v>
      </c>
      <c r="B57" s="112">
        <v>44662</v>
      </c>
      <c r="C57" s="116" t="s">
        <v>123</v>
      </c>
      <c r="D57" s="117" t="s">
        <v>127</v>
      </c>
      <c r="E57" s="117" t="s">
        <v>201</v>
      </c>
      <c r="F57" s="114">
        <v>136</v>
      </c>
      <c r="G57" s="114">
        <v>1</v>
      </c>
      <c r="H57" s="114">
        <v>27</v>
      </c>
      <c r="I57" s="114">
        <v>3</v>
      </c>
      <c r="J57" s="118">
        <v>1567</v>
      </c>
      <c r="K57" s="114"/>
      <c r="L57" s="115" t="s">
        <v>192</v>
      </c>
    </row>
    <row r="58" spans="1:12" s="35" customFormat="1" ht="15" customHeight="1" x14ac:dyDescent="0.25">
      <c r="A58" s="37">
        <v>6</v>
      </c>
      <c r="B58" s="13">
        <v>44664</v>
      </c>
      <c r="C58" s="42" t="s">
        <v>126</v>
      </c>
      <c r="D58" s="43" t="s">
        <v>130</v>
      </c>
      <c r="E58" s="43" t="s">
        <v>204</v>
      </c>
      <c r="F58" s="14">
        <v>82</v>
      </c>
      <c r="G58" s="14">
        <v>0</v>
      </c>
      <c r="H58" s="14">
        <v>32</v>
      </c>
      <c r="I58" s="14">
        <v>1</v>
      </c>
      <c r="J58" s="31">
        <v>813</v>
      </c>
      <c r="K58" s="14"/>
      <c r="L58" s="12"/>
    </row>
    <row r="59" spans="1:12" s="35" customFormat="1" ht="15" customHeight="1" x14ac:dyDescent="0.25">
      <c r="A59" s="37">
        <v>7</v>
      </c>
      <c r="B59" s="13">
        <v>44666</v>
      </c>
      <c r="C59" s="42" t="s">
        <v>129</v>
      </c>
      <c r="D59" s="43" t="s">
        <v>154</v>
      </c>
      <c r="E59" s="43" t="s">
        <v>206</v>
      </c>
      <c r="F59" s="14">
        <v>27</v>
      </c>
      <c r="G59" s="14">
        <v>0</v>
      </c>
      <c r="H59" s="14">
        <v>4</v>
      </c>
      <c r="I59" s="14">
        <v>1</v>
      </c>
      <c r="J59" s="31">
        <v>449</v>
      </c>
      <c r="K59" s="14"/>
      <c r="L59" s="12"/>
    </row>
    <row r="60" spans="1:12" s="35" customFormat="1" ht="15" customHeight="1" x14ac:dyDescent="0.25">
      <c r="A60" s="37">
        <v>8</v>
      </c>
      <c r="B60" s="13">
        <v>44666</v>
      </c>
      <c r="C60" s="42" t="s">
        <v>129</v>
      </c>
      <c r="D60" s="43" t="s">
        <v>207</v>
      </c>
      <c r="E60" s="43" t="s">
        <v>208</v>
      </c>
      <c r="F60" s="14">
        <v>170</v>
      </c>
      <c r="G60" s="14">
        <v>2</v>
      </c>
      <c r="H60" s="14">
        <v>19</v>
      </c>
      <c r="I60" s="14">
        <v>0</v>
      </c>
      <c r="J60" s="31">
        <v>1085</v>
      </c>
      <c r="K60" s="14"/>
      <c r="L60" s="12"/>
    </row>
    <row r="61" spans="1:12" s="35" customFormat="1" ht="15" customHeight="1" x14ac:dyDescent="0.25">
      <c r="A61" s="37">
        <v>9</v>
      </c>
      <c r="B61" s="13">
        <v>44667</v>
      </c>
      <c r="C61" s="42" t="s">
        <v>143</v>
      </c>
      <c r="D61" s="43" t="s">
        <v>209</v>
      </c>
      <c r="E61" s="43" t="s">
        <v>153</v>
      </c>
      <c r="F61" s="14">
        <v>112</v>
      </c>
      <c r="G61" s="14">
        <v>0</v>
      </c>
      <c r="H61" s="14">
        <v>17</v>
      </c>
      <c r="I61" s="14">
        <v>1</v>
      </c>
      <c r="J61" s="31">
        <v>744</v>
      </c>
      <c r="K61" s="14"/>
      <c r="L61" s="12"/>
    </row>
    <row r="62" spans="1:12" s="35" customFormat="1" ht="15" customHeight="1" x14ac:dyDescent="0.25">
      <c r="A62" s="37">
        <v>10</v>
      </c>
      <c r="B62" s="13">
        <v>44668</v>
      </c>
      <c r="C62" s="42" t="s">
        <v>171</v>
      </c>
      <c r="D62" s="43" t="s">
        <v>154</v>
      </c>
      <c r="E62" s="43" t="s">
        <v>210</v>
      </c>
      <c r="F62" s="14">
        <v>116</v>
      </c>
      <c r="G62" s="14">
        <v>1</v>
      </c>
      <c r="H62" s="14">
        <v>18</v>
      </c>
      <c r="I62" s="14">
        <v>1</v>
      </c>
      <c r="J62" s="31">
        <v>979</v>
      </c>
      <c r="K62" s="14"/>
      <c r="L62" s="12"/>
    </row>
    <row r="63" spans="1:12" s="35" customFormat="1" ht="15" customHeight="1" x14ac:dyDescent="0.25">
      <c r="A63" s="37">
        <v>11</v>
      </c>
      <c r="B63" s="13">
        <v>44670</v>
      </c>
      <c r="C63" s="42" t="s">
        <v>150</v>
      </c>
      <c r="D63" s="43" t="s">
        <v>127</v>
      </c>
      <c r="E63" s="43" t="s">
        <v>211</v>
      </c>
      <c r="F63" s="14">
        <v>60</v>
      </c>
      <c r="G63" s="14">
        <v>1</v>
      </c>
      <c r="H63" s="14">
        <v>10</v>
      </c>
      <c r="I63" s="14">
        <v>2</v>
      </c>
      <c r="J63" s="31">
        <v>603</v>
      </c>
      <c r="K63" s="14"/>
      <c r="L63" s="12"/>
    </row>
    <row r="64" spans="1:12" s="35" customFormat="1" ht="15" customHeight="1" x14ac:dyDescent="0.25">
      <c r="A64" s="37">
        <v>12</v>
      </c>
      <c r="B64" s="13">
        <v>44672</v>
      </c>
      <c r="C64" s="42" t="s">
        <v>85</v>
      </c>
      <c r="D64" s="43" t="s">
        <v>205</v>
      </c>
      <c r="E64" s="43" t="s">
        <v>212</v>
      </c>
      <c r="F64" s="14">
        <v>72</v>
      </c>
      <c r="G64" s="14">
        <v>0</v>
      </c>
      <c r="H64" s="14">
        <v>5</v>
      </c>
      <c r="I64" s="14">
        <v>1</v>
      </c>
      <c r="J64" s="31">
        <v>634</v>
      </c>
      <c r="K64" s="14"/>
      <c r="L64" s="12"/>
    </row>
    <row r="65" spans="1:12" s="35" customFormat="1" ht="15" customHeight="1" x14ac:dyDescent="0.25">
      <c r="A65" s="37">
        <v>13</v>
      </c>
      <c r="B65" s="13">
        <v>44674</v>
      </c>
      <c r="C65" s="42" t="s">
        <v>143</v>
      </c>
      <c r="D65" s="43" t="s">
        <v>154</v>
      </c>
      <c r="E65" s="43" t="s">
        <v>213</v>
      </c>
      <c r="F65" s="14">
        <v>97</v>
      </c>
      <c r="G65" s="14">
        <v>2</v>
      </c>
      <c r="H65" s="14">
        <v>3</v>
      </c>
      <c r="I65" s="14">
        <v>0</v>
      </c>
      <c r="J65" s="31">
        <v>611</v>
      </c>
      <c r="K65" s="14"/>
      <c r="L65" s="12"/>
    </row>
    <row r="66" spans="1:12" s="35" customFormat="1" ht="15" customHeight="1" x14ac:dyDescent="0.25">
      <c r="A66" s="37">
        <v>14</v>
      </c>
      <c r="B66" s="13">
        <v>44676</v>
      </c>
      <c r="C66" s="42" t="s">
        <v>123</v>
      </c>
      <c r="D66" s="43" t="s">
        <v>152</v>
      </c>
      <c r="E66" s="43" t="s">
        <v>214</v>
      </c>
      <c r="F66" s="14">
        <v>70</v>
      </c>
      <c r="G66" s="14">
        <v>2</v>
      </c>
      <c r="H66" s="14">
        <v>12</v>
      </c>
      <c r="I66" s="14">
        <v>1</v>
      </c>
      <c r="J66" s="31">
        <v>531</v>
      </c>
      <c r="K66" s="14"/>
      <c r="L66" s="12"/>
    </row>
    <row r="67" spans="1:12" s="35" customFormat="1" ht="15" customHeight="1" x14ac:dyDescent="0.25">
      <c r="A67" s="37">
        <v>15</v>
      </c>
      <c r="B67" s="13">
        <v>44678</v>
      </c>
      <c r="C67" s="42" t="s">
        <v>126</v>
      </c>
      <c r="D67" s="43" t="s">
        <v>215</v>
      </c>
      <c r="E67" s="43" t="s">
        <v>216</v>
      </c>
      <c r="F67" s="14">
        <v>113</v>
      </c>
      <c r="G67" s="14">
        <v>2</v>
      </c>
      <c r="H67" s="14">
        <v>15</v>
      </c>
      <c r="I67" s="14">
        <v>1</v>
      </c>
      <c r="J67" s="31">
        <v>682</v>
      </c>
      <c r="K67" s="14"/>
      <c r="L67" s="12"/>
    </row>
    <row r="68" spans="1:12" s="35" customFormat="1" ht="15" customHeight="1" x14ac:dyDescent="0.25">
      <c r="A68" s="37">
        <v>16</v>
      </c>
      <c r="B68" s="13">
        <v>44681</v>
      </c>
      <c r="C68" s="42" t="s">
        <v>143</v>
      </c>
      <c r="D68" s="43" t="s">
        <v>205</v>
      </c>
      <c r="E68" s="43" t="s">
        <v>214</v>
      </c>
      <c r="F68" s="14">
        <v>96</v>
      </c>
      <c r="G68" s="14">
        <v>1</v>
      </c>
      <c r="H68" s="14">
        <v>2</v>
      </c>
      <c r="I68" s="14">
        <v>0</v>
      </c>
      <c r="J68" s="31">
        <v>503</v>
      </c>
      <c r="K68" s="14"/>
      <c r="L68" s="12"/>
    </row>
    <row r="69" spans="1:12" s="35" customFormat="1" ht="15" customHeight="1" x14ac:dyDescent="0.25">
      <c r="A69" s="37"/>
      <c r="B69" s="20" t="s">
        <v>31</v>
      </c>
      <c r="C69" s="20"/>
      <c r="D69" s="20"/>
      <c r="E69" s="21"/>
      <c r="F69" s="22">
        <f>SUM(F53:F68)</f>
        <v>1435</v>
      </c>
      <c r="G69" s="22">
        <f>SUM(G53:G68)</f>
        <v>13</v>
      </c>
      <c r="H69" s="22">
        <f>SUM(H53:H68)</f>
        <v>191</v>
      </c>
      <c r="I69" s="22">
        <f>SUM(I53:I68)</f>
        <v>14</v>
      </c>
      <c r="J69" s="22">
        <f>SUM(J53:J68)</f>
        <v>12227</v>
      </c>
      <c r="K69" s="22">
        <v>2251</v>
      </c>
      <c r="L69" s="22"/>
    </row>
    <row r="70" spans="1:12" ht="13.5" customHeight="1" x14ac:dyDescent="0.25"/>
    <row r="71" spans="1:12" ht="13.5" customHeight="1" x14ac:dyDescent="0.25">
      <c r="B71" s="1" t="s">
        <v>0</v>
      </c>
      <c r="C71" s="1" t="s">
        <v>5</v>
      </c>
      <c r="D71" s="1" t="s">
        <v>1</v>
      </c>
      <c r="E71" s="3" t="s">
        <v>2</v>
      </c>
      <c r="F71" s="1" t="s">
        <v>4</v>
      </c>
      <c r="G71" s="1" t="s">
        <v>7</v>
      </c>
      <c r="H71" s="1" t="s">
        <v>9</v>
      </c>
      <c r="I71" s="1" t="s">
        <v>10</v>
      </c>
      <c r="J71" s="1" t="s">
        <v>11</v>
      </c>
      <c r="K71" s="1" t="s">
        <v>12</v>
      </c>
      <c r="L71" s="39" t="s">
        <v>7</v>
      </c>
    </row>
    <row r="72" spans="1:12" ht="13.5" customHeight="1" x14ac:dyDescent="0.25">
      <c r="B72" s="5" t="s">
        <v>33</v>
      </c>
      <c r="C72" s="8"/>
      <c r="D72" s="8"/>
      <c r="E72" s="9"/>
      <c r="F72" s="8"/>
      <c r="G72" s="8"/>
      <c r="H72" s="8"/>
      <c r="I72" s="8"/>
      <c r="J72" s="8"/>
      <c r="K72" s="8"/>
      <c r="L72" s="8"/>
    </row>
    <row r="73" spans="1:12" ht="13.5" customHeight="1" x14ac:dyDescent="0.25">
      <c r="B73" s="13">
        <v>44682</v>
      </c>
      <c r="C73" s="42" t="s">
        <v>171</v>
      </c>
      <c r="D73" s="104" t="s">
        <v>237</v>
      </c>
      <c r="E73" s="43" t="s">
        <v>214</v>
      </c>
      <c r="F73" s="14">
        <v>68</v>
      </c>
      <c r="G73" s="14">
        <v>0</v>
      </c>
      <c r="H73" s="14">
        <v>2</v>
      </c>
      <c r="I73" s="14">
        <v>0</v>
      </c>
      <c r="J73" s="31">
        <v>537</v>
      </c>
      <c r="K73" s="14"/>
      <c r="L73" s="12"/>
    </row>
    <row r="74" spans="1:12" s="35" customFormat="1" ht="13.5" customHeight="1" x14ac:dyDescent="0.25">
      <c r="A74" s="11">
        <v>1</v>
      </c>
      <c r="B74" s="13">
        <v>44684</v>
      </c>
      <c r="C74" s="42" t="s">
        <v>150</v>
      </c>
      <c r="D74" s="43" t="s">
        <v>232</v>
      </c>
      <c r="E74" s="43" t="s">
        <v>233</v>
      </c>
      <c r="F74" s="14">
        <v>61</v>
      </c>
      <c r="G74" s="14">
        <v>1</v>
      </c>
      <c r="H74" s="14">
        <v>1</v>
      </c>
      <c r="I74" s="14">
        <v>0</v>
      </c>
      <c r="J74" s="31">
        <v>797</v>
      </c>
      <c r="K74" s="14"/>
      <c r="L74" s="12"/>
    </row>
    <row r="75" spans="1:12" s="35" customFormat="1" ht="13.5" customHeight="1" x14ac:dyDescent="0.25">
      <c r="A75" s="11">
        <v>2</v>
      </c>
      <c r="B75" s="13">
        <v>44686</v>
      </c>
      <c r="C75" s="42" t="s">
        <v>85</v>
      </c>
      <c r="D75" s="43" t="s">
        <v>234</v>
      </c>
      <c r="E75" s="43" t="s">
        <v>235</v>
      </c>
      <c r="F75" s="14">
        <v>96</v>
      </c>
      <c r="G75" s="14">
        <v>3</v>
      </c>
      <c r="H75" s="14">
        <v>6</v>
      </c>
      <c r="I75" s="14">
        <v>1</v>
      </c>
      <c r="J75" s="31">
        <v>679</v>
      </c>
      <c r="K75" s="14"/>
      <c r="L75" s="12"/>
    </row>
    <row r="76" spans="1:12" s="35" customFormat="1" ht="13.5" customHeight="1" x14ac:dyDescent="0.25">
      <c r="A76" s="11">
        <v>3</v>
      </c>
      <c r="B76" s="13">
        <v>44687</v>
      </c>
      <c r="C76" s="42" t="s">
        <v>129</v>
      </c>
      <c r="D76" s="43"/>
      <c r="E76" s="43" t="s">
        <v>236</v>
      </c>
      <c r="F76" s="14">
        <v>44</v>
      </c>
      <c r="G76" s="14">
        <v>1</v>
      </c>
      <c r="H76" s="14">
        <v>1</v>
      </c>
      <c r="I76" s="14">
        <v>2</v>
      </c>
      <c r="J76" s="31">
        <v>499</v>
      </c>
      <c r="K76" s="14"/>
      <c r="L76" s="12"/>
    </row>
    <row r="77" spans="1:12" s="35" customFormat="1" ht="13.5" customHeight="1" x14ac:dyDescent="0.25">
      <c r="A77" s="11">
        <v>4</v>
      </c>
      <c r="B77" s="13">
        <v>44691</v>
      </c>
      <c r="C77" s="42" t="s">
        <v>150</v>
      </c>
      <c r="D77" s="43"/>
      <c r="E77" s="43" t="s">
        <v>251</v>
      </c>
      <c r="F77" s="14"/>
      <c r="G77" s="14"/>
      <c r="H77" s="14"/>
      <c r="I77" s="14"/>
      <c r="J77" s="31"/>
      <c r="K77" s="14"/>
      <c r="L77" s="12"/>
    </row>
    <row r="78" spans="1:12" s="35" customFormat="1" ht="13.5" customHeight="1" x14ac:dyDescent="0.25">
      <c r="A78" s="11">
        <v>5</v>
      </c>
      <c r="B78" s="13">
        <v>44693</v>
      </c>
      <c r="C78" s="42" t="s">
        <v>85</v>
      </c>
      <c r="D78" s="43" t="s">
        <v>238</v>
      </c>
      <c r="E78" s="43" t="s">
        <v>241</v>
      </c>
      <c r="F78" s="14">
        <v>41</v>
      </c>
      <c r="G78" s="14">
        <v>8</v>
      </c>
      <c r="H78" s="14">
        <v>0</v>
      </c>
      <c r="I78" s="14">
        <v>1</v>
      </c>
      <c r="J78" s="31">
        <v>391</v>
      </c>
      <c r="K78" s="14"/>
      <c r="L78" s="12"/>
    </row>
    <row r="79" spans="1:12" s="35" customFormat="1" ht="13.5" customHeight="1" x14ac:dyDescent="0.25">
      <c r="A79" s="11">
        <v>6</v>
      </c>
      <c r="B79" s="13">
        <v>44695</v>
      </c>
      <c r="C79" s="42" t="s">
        <v>184</v>
      </c>
      <c r="D79" s="43" t="s">
        <v>242</v>
      </c>
      <c r="E79" s="43" t="s">
        <v>243</v>
      </c>
      <c r="F79" s="14">
        <v>63</v>
      </c>
      <c r="G79" s="14">
        <v>3</v>
      </c>
      <c r="H79" s="14">
        <v>1</v>
      </c>
      <c r="I79" s="14">
        <v>1</v>
      </c>
      <c r="J79" s="31">
        <v>678</v>
      </c>
      <c r="K79" s="14"/>
      <c r="L79" s="12"/>
    </row>
    <row r="80" spans="1:12" s="35" customFormat="1" ht="13.5" customHeight="1" x14ac:dyDescent="0.25">
      <c r="A80" s="11">
        <v>7</v>
      </c>
      <c r="B80" s="13">
        <v>44698</v>
      </c>
      <c r="C80" s="42" t="s">
        <v>150</v>
      </c>
      <c r="D80" s="43" t="s">
        <v>244</v>
      </c>
      <c r="E80" s="43" t="s">
        <v>245</v>
      </c>
      <c r="F80" s="14">
        <v>64</v>
      </c>
      <c r="G80" s="14">
        <v>0</v>
      </c>
      <c r="H80" s="14">
        <v>3</v>
      </c>
      <c r="I80" s="14">
        <v>0</v>
      </c>
      <c r="J80" s="31">
        <v>500</v>
      </c>
      <c r="K80" s="14"/>
      <c r="L80" s="12"/>
    </row>
    <row r="81" spans="1:12" s="35" customFormat="1" ht="13.5" customHeight="1" x14ac:dyDescent="0.25">
      <c r="A81" s="11">
        <v>8</v>
      </c>
      <c r="B81" s="13">
        <v>44700</v>
      </c>
      <c r="C81" s="42" t="s">
        <v>85</v>
      </c>
      <c r="D81" s="43" t="s">
        <v>234</v>
      </c>
      <c r="E81" s="43" t="s">
        <v>175</v>
      </c>
      <c r="F81" s="14">
        <v>52</v>
      </c>
      <c r="G81" s="14">
        <v>4</v>
      </c>
      <c r="H81" s="14">
        <v>1</v>
      </c>
      <c r="I81" s="14">
        <v>2</v>
      </c>
      <c r="J81" s="31">
        <v>873</v>
      </c>
      <c r="K81" s="14"/>
      <c r="L81" s="12"/>
    </row>
    <row r="82" spans="1:12" s="35" customFormat="1" ht="13.5" customHeight="1" x14ac:dyDescent="0.25">
      <c r="A82" s="11">
        <v>9</v>
      </c>
      <c r="B82" s="112">
        <v>44702</v>
      </c>
      <c r="C82" s="116" t="s">
        <v>184</v>
      </c>
      <c r="D82" s="117" t="s">
        <v>239</v>
      </c>
      <c r="E82" s="117" t="s">
        <v>246</v>
      </c>
      <c r="F82" s="114">
        <v>110</v>
      </c>
      <c r="G82" s="114">
        <v>0</v>
      </c>
      <c r="H82" s="114">
        <v>1</v>
      </c>
      <c r="I82" s="114">
        <v>0</v>
      </c>
      <c r="J82" s="118">
        <v>1026</v>
      </c>
      <c r="K82" s="114"/>
      <c r="L82" s="115" t="s">
        <v>192</v>
      </c>
    </row>
    <row r="83" spans="1:12" s="35" customFormat="1" ht="13.5" customHeight="1" x14ac:dyDescent="0.25">
      <c r="A83" s="11">
        <v>10</v>
      </c>
      <c r="B83" s="13">
        <v>44704</v>
      </c>
      <c r="C83" s="42" t="s">
        <v>123</v>
      </c>
      <c r="D83" s="43" t="s">
        <v>240</v>
      </c>
      <c r="E83" s="43" t="s">
        <v>247</v>
      </c>
      <c r="F83" s="14">
        <v>33</v>
      </c>
      <c r="G83" s="14">
        <v>0</v>
      </c>
      <c r="H83" s="14">
        <v>0</v>
      </c>
      <c r="I83" s="14">
        <v>0</v>
      </c>
      <c r="J83" s="31">
        <v>476</v>
      </c>
      <c r="K83" s="14"/>
      <c r="L83" s="12"/>
    </row>
    <row r="84" spans="1:12" s="35" customFormat="1" ht="13.5" customHeight="1" x14ac:dyDescent="0.25">
      <c r="A84" s="11">
        <v>11</v>
      </c>
      <c r="B84" s="13">
        <v>44706</v>
      </c>
      <c r="C84" s="42" t="s">
        <v>126</v>
      </c>
      <c r="D84" s="43" t="s">
        <v>248</v>
      </c>
      <c r="E84" s="43" t="s">
        <v>249</v>
      </c>
      <c r="F84" s="14">
        <v>48</v>
      </c>
      <c r="G84" s="14">
        <v>0</v>
      </c>
      <c r="H84" s="14">
        <v>1</v>
      </c>
      <c r="I84" s="14">
        <v>0</v>
      </c>
      <c r="J84" s="31">
        <v>530</v>
      </c>
      <c r="K84" s="14"/>
      <c r="L84" s="12"/>
    </row>
    <row r="85" spans="1:12" s="35" customFormat="1" ht="13.5" customHeight="1" x14ac:dyDescent="0.25">
      <c r="A85" s="11">
        <v>12</v>
      </c>
      <c r="B85" s="13">
        <v>44709</v>
      </c>
      <c r="C85" s="42" t="s">
        <v>184</v>
      </c>
      <c r="D85" s="43" t="s">
        <v>242</v>
      </c>
      <c r="E85" s="43" t="s">
        <v>250</v>
      </c>
      <c r="F85" s="14">
        <v>40</v>
      </c>
      <c r="G85" s="14">
        <v>2</v>
      </c>
      <c r="H85" s="14">
        <v>0</v>
      </c>
      <c r="I85" s="14">
        <v>0</v>
      </c>
      <c r="J85" s="31">
        <v>422</v>
      </c>
      <c r="K85" s="14"/>
      <c r="L85" s="12"/>
    </row>
    <row r="86" spans="1:12" s="35" customFormat="1" ht="13.5" customHeight="1" x14ac:dyDescent="0.25">
      <c r="A86" s="11">
        <v>13</v>
      </c>
      <c r="B86" s="20" t="s">
        <v>31</v>
      </c>
      <c r="C86" s="20"/>
      <c r="D86" s="20"/>
      <c r="E86" s="21"/>
      <c r="F86" s="22">
        <f>SUM(F73:F85)</f>
        <v>720</v>
      </c>
      <c r="G86" s="22">
        <f>SUM(G73:G85)</f>
        <v>22</v>
      </c>
      <c r="H86" s="22">
        <f>SUM(H73:H85)</f>
        <v>17</v>
      </c>
      <c r="I86" s="22">
        <f>SUM(I73:I85)</f>
        <v>7</v>
      </c>
      <c r="J86" s="22">
        <f>SUM(J73:J85)</f>
        <v>7408</v>
      </c>
      <c r="K86" s="22">
        <v>2253</v>
      </c>
      <c r="L86" s="22"/>
    </row>
    <row r="87" spans="1:12" ht="13.5" customHeight="1" x14ac:dyDescent="0.25"/>
    <row r="88" spans="1:12" ht="13.5" customHeight="1" x14ac:dyDescent="0.25">
      <c r="B88" s="1" t="s">
        <v>0</v>
      </c>
      <c r="C88" s="1" t="s">
        <v>5</v>
      </c>
      <c r="D88" s="1" t="s">
        <v>1</v>
      </c>
      <c r="E88" s="3" t="s">
        <v>2</v>
      </c>
      <c r="F88" s="1" t="s">
        <v>4</v>
      </c>
      <c r="G88" s="1" t="s">
        <v>7</v>
      </c>
      <c r="H88" s="1" t="s">
        <v>9</v>
      </c>
      <c r="I88" s="1" t="s">
        <v>10</v>
      </c>
      <c r="J88" s="1" t="s">
        <v>11</v>
      </c>
      <c r="K88" s="1" t="s">
        <v>12</v>
      </c>
      <c r="L88" s="39" t="s">
        <v>7</v>
      </c>
    </row>
    <row r="89" spans="1:12" ht="13.5" customHeight="1" x14ac:dyDescent="0.25">
      <c r="A89" s="35"/>
      <c r="B89" s="5" t="s">
        <v>64</v>
      </c>
      <c r="C89" s="8"/>
      <c r="D89" s="8"/>
      <c r="E89" s="9"/>
      <c r="F89" s="8"/>
      <c r="G89" s="8"/>
      <c r="H89" s="8"/>
      <c r="I89" s="8"/>
      <c r="J89" s="8"/>
      <c r="K89" s="8"/>
      <c r="L89" s="8"/>
    </row>
    <row r="90" spans="1:12" ht="13.5" customHeight="1" x14ac:dyDescent="0.25">
      <c r="A90" s="35"/>
      <c r="B90" s="13">
        <v>44714</v>
      </c>
      <c r="C90" s="42" t="s">
        <v>85</v>
      </c>
      <c r="D90" s="43" t="s">
        <v>124</v>
      </c>
      <c r="E90" s="43" t="s">
        <v>257</v>
      </c>
      <c r="F90" s="14">
        <v>59</v>
      </c>
      <c r="G90" s="14">
        <v>1</v>
      </c>
      <c r="H90" s="14">
        <v>2</v>
      </c>
      <c r="I90" s="14">
        <v>0</v>
      </c>
      <c r="J90" s="31">
        <v>791</v>
      </c>
      <c r="K90" s="14"/>
      <c r="L90" s="12"/>
    </row>
    <row r="91" spans="1:12" s="35" customFormat="1" ht="13.5" customHeight="1" x14ac:dyDescent="0.25">
      <c r="A91" s="11">
        <v>1</v>
      </c>
      <c r="B91" s="13">
        <v>44715</v>
      </c>
      <c r="C91" s="42" t="s">
        <v>129</v>
      </c>
      <c r="D91" s="43" t="s">
        <v>234</v>
      </c>
      <c r="E91" s="43" t="s">
        <v>258</v>
      </c>
      <c r="F91" s="14">
        <v>24</v>
      </c>
      <c r="G91" s="14">
        <v>0</v>
      </c>
      <c r="H91" s="14">
        <v>1</v>
      </c>
      <c r="I91" s="14">
        <v>0</v>
      </c>
      <c r="J91" s="31">
        <v>361</v>
      </c>
      <c r="K91" s="14"/>
      <c r="L91" s="12"/>
    </row>
    <row r="92" spans="1:12" s="35" customFormat="1" ht="13.5" customHeight="1" x14ac:dyDescent="0.25">
      <c r="A92" s="11">
        <v>2</v>
      </c>
      <c r="B92" s="13">
        <v>44718</v>
      </c>
      <c r="C92" s="42" t="s">
        <v>123</v>
      </c>
      <c r="D92" s="43" t="s">
        <v>240</v>
      </c>
      <c r="E92" s="43" t="s">
        <v>259</v>
      </c>
      <c r="F92" s="14">
        <v>80</v>
      </c>
      <c r="G92" s="14">
        <v>4</v>
      </c>
      <c r="H92" s="14">
        <v>7</v>
      </c>
      <c r="I92" s="14">
        <v>2</v>
      </c>
      <c r="J92" s="31">
        <v>995</v>
      </c>
      <c r="K92" s="14"/>
      <c r="L92" s="12"/>
    </row>
    <row r="93" spans="1:12" s="35" customFormat="1" ht="13.5" customHeight="1" x14ac:dyDescent="0.25">
      <c r="A93" s="11">
        <v>3</v>
      </c>
      <c r="B93" s="13">
        <v>44720</v>
      </c>
      <c r="C93" s="42" t="s">
        <v>126</v>
      </c>
      <c r="D93" s="43" t="s">
        <v>232</v>
      </c>
      <c r="E93" s="43" t="s">
        <v>260</v>
      </c>
      <c r="F93" s="14">
        <v>60</v>
      </c>
      <c r="G93" s="14">
        <v>4</v>
      </c>
      <c r="H93" s="14">
        <v>6</v>
      </c>
      <c r="I93" s="14">
        <v>2</v>
      </c>
      <c r="J93" s="31">
        <v>886</v>
      </c>
      <c r="K93" s="14"/>
      <c r="L93" s="12"/>
    </row>
    <row r="94" spans="1:12" s="35" customFormat="1" ht="13.5" customHeight="1" x14ac:dyDescent="0.25">
      <c r="A94" s="11">
        <v>4</v>
      </c>
      <c r="B94" s="13">
        <v>44722</v>
      </c>
      <c r="C94" s="42" t="s">
        <v>129</v>
      </c>
      <c r="D94" s="43" t="s">
        <v>147</v>
      </c>
      <c r="E94" s="43" t="s">
        <v>261</v>
      </c>
      <c r="F94" s="14">
        <v>44</v>
      </c>
      <c r="G94" s="14">
        <v>1</v>
      </c>
      <c r="H94" s="14">
        <v>3</v>
      </c>
      <c r="I94" s="14">
        <v>0</v>
      </c>
      <c r="J94" s="31">
        <v>559</v>
      </c>
      <c r="K94" s="14"/>
      <c r="L94" s="12"/>
    </row>
    <row r="95" spans="1:12" s="35" customFormat="1" ht="13.5" customHeight="1" x14ac:dyDescent="0.25">
      <c r="A95" s="11">
        <v>5</v>
      </c>
      <c r="B95" s="13">
        <v>44725</v>
      </c>
      <c r="C95" s="42" t="s">
        <v>123</v>
      </c>
      <c r="D95" s="43" t="s">
        <v>240</v>
      </c>
      <c r="E95" s="43" t="s">
        <v>262</v>
      </c>
      <c r="F95" s="14">
        <v>54</v>
      </c>
      <c r="G95" s="14">
        <v>1</v>
      </c>
      <c r="H95" s="14">
        <v>0</v>
      </c>
      <c r="I95" s="14">
        <v>0</v>
      </c>
      <c r="J95" s="31">
        <v>490</v>
      </c>
      <c r="K95" s="14"/>
      <c r="L95" s="12"/>
    </row>
    <row r="96" spans="1:12" s="35" customFormat="1" ht="13.5" customHeight="1" x14ac:dyDescent="0.25">
      <c r="A96" s="11">
        <v>6</v>
      </c>
      <c r="B96" s="13">
        <v>44728</v>
      </c>
      <c r="C96" s="42" t="s">
        <v>85</v>
      </c>
      <c r="D96" s="43" t="s">
        <v>238</v>
      </c>
      <c r="E96" s="43" t="s">
        <v>263</v>
      </c>
      <c r="F96" s="14">
        <v>79</v>
      </c>
      <c r="G96" s="14">
        <v>1</v>
      </c>
      <c r="H96" s="14">
        <v>2</v>
      </c>
      <c r="I96" s="14">
        <v>2</v>
      </c>
      <c r="J96" s="31">
        <v>855</v>
      </c>
      <c r="K96" s="14"/>
      <c r="L96" s="12"/>
    </row>
    <row r="97" spans="1:12" s="35" customFormat="1" ht="13.5" customHeight="1" x14ac:dyDescent="0.25">
      <c r="A97" s="11">
        <v>7</v>
      </c>
      <c r="B97" s="112">
        <v>44730</v>
      </c>
      <c r="C97" s="116" t="s">
        <v>184</v>
      </c>
      <c r="D97" s="117" t="s">
        <v>180</v>
      </c>
      <c r="E97" s="117" t="s">
        <v>264</v>
      </c>
      <c r="F97" s="114">
        <v>70</v>
      </c>
      <c r="G97" s="114">
        <v>1</v>
      </c>
      <c r="H97" s="114">
        <v>7</v>
      </c>
      <c r="I97" s="114">
        <v>0</v>
      </c>
      <c r="J97" s="118">
        <v>998</v>
      </c>
      <c r="K97" s="114"/>
      <c r="L97" s="115" t="s">
        <v>192</v>
      </c>
    </row>
    <row r="98" spans="1:12" s="35" customFormat="1" ht="13.5" customHeight="1" x14ac:dyDescent="0.25">
      <c r="A98" s="11">
        <v>8</v>
      </c>
      <c r="B98" s="13">
        <v>44732</v>
      </c>
      <c r="C98" s="42" t="s">
        <v>123</v>
      </c>
      <c r="D98" s="43" t="s">
        <v>240</v>
      </c>
      <c r="E98" s="43" t="s">
        <v>265</v>
      </c>
      <c r="F98" s="14">
        <v>39</v>
      </c>
      <c r="G98" s="14">
        <v>0</v>
      </c>
      <c r="H98" s="14">
        <v>2</v>
      </c>
      <c r="I98" s="14">
        <v>1</v>
      </c>
      <c r="J98" s="31">
        <v>348</v>
      </c>
      <c r="K98" s="14"/>
      <c r="L98" s="12"/>
    </row>
    <row r="99" spans="1:12" s="35" customFormat="1" ht="13.5" customHeight="1" x14ac:dyDescent="0.25">
      <c r="A99" s="11">
        <v>9</v>
      </c>
      <c r="B99" s="13">
        <v>44733</v>
      </c>
      <c r="C99" s="42" t="s">
        <v>150</v>
      </c>
      <c r="D99" s="43" t="s">
        <v>232</v>
      </c>
      <c r="E99" s="43" t="s">
        <v>266</v>
      </c>
      <c r="F99" s="14">
        <v>57</v>
      </c>
      <c r="G99" s="14">
        <v>2</v>
      </c>
      <c r="H99" s="14">
        <v>5</v>
      </c>
      <c r="I99" s="14">
        <v>0</v>
      </c>
      <c r="J99" s="31">
        <v>597</v>
      </c>
      <c r="K99" s="14"/>
      <c r="L99" s="12"/>
    </row>
    <row r="100" spans="1:12" s="35" customFormat="1" ht="13.5" customHeight="1" x14ac:dyDescent="0.25">
      <c r="A100" s="11">
        <v>10</v>
      </c>
      <c r="B100" s="13">
        <v>44735</v>
      </c>
      <c r="C100" s="42" t="s">
        <v>85</v>
      </c>
      <c r="D100" s="43" t="s">
        <v>238</v>
      </c>
      <c r="E100" s="43" t="s">
        <v>267</v>
      </c>
      <c r="F100" s="14">
        <v>45</v>
      </c>
      <c r="G100" s="14">
        <v>2</v>
      </c>
      <c r="H100" s="14">
        <v>2</v>
      </c>
      <c r="I100" s="14">
        <v>0</v>
      </c>
      <c r="J100" s="31">
        <v>480</v>
      </c>
      <c r="K100" s="14"/>
      <c r="L100" s="12"/>
    </row>
    <row r="101" spans="1:12" s="35" customFormat="1" ht="13.5" customHeight="1" x14ac:dyDescent="0.25">
      <c r="A101" s="11">
        <v>11</v>
      </c>
      <c r="B101" s="13">
        <v>44739</v>
      </c>
      <c r="C101" s="42" t="s">
        <v>123</v>
      </c>
      <c r="D101" s="43" t="s">
        <v>240</v>
      </c>
      <c r="E101" s="43" t="s">
        <v>268</v>
      </c>
      <c r="F101" s="14">
        <v>38</v>
      </c>
      <c r="G101" s="14">
        <v>0</v>
      </c>
      <c r="H101" s="14">
        <v>12</v>
      </c>
      <c r="I101" s="14">
        <v>0</v>
      </c>
      <c r="J101" s="31">
        <v>823</v>
      </c>
      <c r="K101" s="14"/>
      <c r="L101" s="12"/>
    </row>
    <row r="102" spans="1:12" s="35" customFormat="1" ht="13.5" customHeight="1" x14ac:dyDescent="0.25">
      <c r="A102" s="11">
        <v>12</v>
      </c>
      <c r="B102" s="13">
        <v>44741</v>
      </c>
      <c r="C102" s="42" t="s">
        <v>126</v>
      </c>
      <c r="D102" s="43" t="s">
        <v>232</v>
      </c>
      <c r="E102" s="43" t="s">
        <v>260</v>
      </c>
      <c r="F102" s="14">
        <v>38</v>
      </c>
      <c r="G102" s="14">
        <v>0</v>
      </c>
      <c r="H102" s="14">
        <v>1</v>
      </c>
      <c r="I102" s="14">
        <v>0</v>
      </c>
      <c r="J102" s="31">
        <v>368</v>
      </c>
      <c r="K102" s="14"/>
      <c r="L102" s="12"/>
    </row>
    <row r="103" spans="1:12" s="35" customFormat="1" ht="13.5" customHeight="1" x14ac:dyDescent="0.25">
      <c r="A103" s="11">
        <v>13</v>
      </c>
      <c r="B103" s="13">
        <v>44742</v>
      </c>
      <c r="C103" s="42" t="s">
        <v>85</v>
      </c>
      <c r="D103" s="43" t="s">
        <v>270</v>
      </c>
      <c r="E103" s="43" t="s">
        <v>269</v>
      </c>
      <c r="F103" s="14">
        <v>47</v>
      </c>
      <c r="G103" s="14">
        <v>0</v>
      </c>
      <c r="H103" s="14">
        <v>5</v>
      </c>
      <c r="I103" s="14">
        <v>2</v>
      </c>
      <c r="J103" s="31">
        <v>800</v>
      </c>
      <c r="K103" s="14"/>
      <c r="L103" s="12"/>
    </row>
    <row r="104" spans="1:12" s="35" customFormat="1" ht="13.5" customHeight="1" x14ac:dyDescent="0.25">
      <c r="A104" s="11">
        <v>14</v>
      </c>
      <c r="B104" s="20" t="s">
        <v>31</v>
      </c>
      <c r="C104" s="20"/>
      <c r="D104" s="20"/>
      <c r="E104" s="21"/>
      <c r="F104" s="22">
        <f>SUM(F90:F103)</f>
        <v>734</v>
      </c>
      <c r="G104" s="22">
        <f>SUM(G90:G103)</f>
        <v>17</v>
      </c>
      <c r="H104" s="22">
        <f>SUM(H90:H103)</f>
        <v>55</v>
      </c>
      <c r="I104" s="22">
        <f>SUM(I90:I103)</f>
        <v>9</v>
      </c>
      <c r="J104" s="22">
        <f>SUM(J90:J103)</f>
        <v>9351</v>
      </c>
      <c r="K104" s="22">
        <v>2263</v>
      </c>
      <c r="L104" s="22"/>
    </row>
    <row r="105" spans="1:12" ht="13.5" customHeight="1" x14ac:dyDescent="0.25">
      <c r="A105" s="35"/>
    </row>
    <row r="106" spans="1:12" ht="13.5" customHeight="1" x14ac:dyDescent="0.25">
      <c r="B106" s="1" t="s">
        <v>0</v>
      </c>
      <c r="C106" s="1" t="s">
        <v>5</v>
      </c>
      <c r="D106" s="1" t="s">
        <v>1</v>
      </c>
      <c r="E106" s="3" t="s">
        <v>2</v>
      </c>
      <c r="F106" s="1" t="s">
        <v>4</v>
      </c>
      <c r="G106" s="1" t="s">
        <v>7</v>
      </c>
      <c r="H106" s="1" t="s">
        <v>9</v>
      </c>
      <c r="I106" s="1" t="s">
        <v>10</v>
      </c>
      <c r="J106" s="1" t="s">
        <v>11</v>
      </c>
      <c r="K106" s="1" t="s">
        <v>12</v>
      </c>
      <c r="L106" s="39" t="s">
        <v>7</v>
      </c>
    </row>
    <row r="107" spans="1:12" s="35" customFormat="1" ht="13.5" customHeight="1" x14ac:dyDescent="0.25">
      <c r="B107" s="5" t="s">
        <v>65</v>
      </c>
      <c r="C107" s="8"/>
      <c r="D107" s="8"/>
      <c r="E107" s="9"/>
      <c r="F107" s="8"/>
      <c r="G107" s="8"/>
      <c r="H107" s="8"/>
      <c r="I107" s="8"/>
      <c r="J107" s="8"/>
      <c r="K107" s="8"/>
      <c r="L107" s="8"/>
    </row>
    <row r="108" spans="1:12" s="35" customFormat="1" ht="13.5" customHeight="1" x14ac:dyDescent="0.25">
      <c r="B108" s="13">
        <v>44743</v>
      </c>
      <c r="C108" s="42" t="s">
        <v>129</v>
      </c>
      <c r="D108" s="43" t="s">
        <v>234</v>
      </c>
      <c r="E108" s="43" t="s">
        <v>276</v>
      </c>
      <c r="F108" s="14">
        <v>30</v>
      </c>
      <c r="G108" s="14">
        <v>0</v>
      </c>
      <c r="H108" s="14">
        <v>5</v>
      </c>
      <c r="I108" s="14">
        <v>0</v>
      </c>
      <c r="J108" s="31">
        <v>398</v>
      </c>
      <c r="K108" s="14"/>
      <c r="L108" s="12"/>
    </row>
    <row r="109" spans="1:12" s="35" customFormat="1" ht="13.5" customHeight="1" x14ac:dyDescent="0.25">
      <c r="A109" s="11">
        <v>1</v>
      </c>
      <c r="B109" s="13">
        <v>44747</v>
      </c>
      <c r="C109" s="42" t="s">
        <v>150</v>
      </c>
      <c r="D109" s="43" t="s">
        <v>180</v>
      </c>
      <c r="E109" s="43" t="s">
        <v>279</v>
      </c>
      <c r="F109" s="14">
        <v>46</v>
      </c>
      <c r="G109" s="14">
        <v>0</v>
      </c>
      <c r="H109" s="14">
        <v>0</v>
      </c>
      <c r="I109" s="14">
        <v>0</v>
      </c>
      <c r="J109" s="31">
        <v>563</v>
      </c>
      <c r="K109" s="14"/>
      <c r="L109" s="12"/>
    </row>
    <row r="110" spans="1:12" s="35" customFormat="1" ht="13.5" customHeight="1" x14ac:dyDescent="0.25">
      <c r="A110" s="11">
        <v>2</v>
      </c>
      <c r="B110" s="13">
        <v>44749</v>
      </c>
      <c r="C110" s="42" t="s">
        <v>85</v>
      </c>
      <c r="D110" s="43" t="s">
        <v>154</v>
      </c>
      <c r="E110" s="43" t="s">
        <v>274</v>
      </c>
      <c r="F110" s="14">
        <v>39</v>
      </c>
      <c r="G110" s="14">
        <v>0</v>
      </c>
      <c r="H110" s="14">
        <v>1</v>
      </c>
      <c r="I110" s="14">
        <v>1</v>
      </c>
      <c r="J110" s="31">
        <v>433</v>
      </c>
      <c r="K110" s="14"/>
      <c r="L110" s="12"/>
    </row>
    <row r="111" spans="1:12" s="35" customFormat="1" ht="13.5" customHeight="1" x14ac:dyDescent="0.25">
      <c r="A111" s="11">
        <v>3</v>
      </c>
      <c r="B111" s="13">
        <v>44751</v>
      </c>
      <c r="C111" s="42" t="s">
        <v>184</v>
      </c>
      <c r="D111" s="43" t="s">
        <v>248</v>
      </c>
      <c r="E111" s="43" t="s">
        <v>282</v>
      </c>
      <c r="F111" s="14">
        <v>65</v>
      </c>
      <c r="G111" s="14">
        <v>2</v>
      </c>
      <c r="H111" s="14">
        <v>1</v>
      </c>
      <c r="I111" s="14">
        <v>0</v>
      </c>
      <c r="J111" s="31">
        <v>971</v>
      </c>
      <c r="K111" s="14"/>
      <c r="L111" s="12"/>
    </row>
    <row r="112" spans="1:12" s="35" customFormat="1" ht="13.5" customHeight="1" x14ac:dyDescent="0.25">
      <c r="A112" s="11">
        <v>4</v>
      </c>
      <c r="B112" s="13">
        <v>44753</v>
      </c>
      <c r="C112" s="42" t="s">
        <v>123</v>
      </c>
      <c r="D112" s="43" t="s">
        <v>240</v>
      </c>
      <c r="E112" s="43" t="s">
        <v>260</v>
      </c>
      <c r="F112" s="14">
        <v>64</v>
      </c>
      <c r="G112" s="14">
        <v>4</v>
      </c>
      <c r="H112" s="14">
        <v>2</v>
      </c>
      <c r="I112" s="14">
        <v>0</v>
      </c>
      <c r="J112" s="31">
        <v>575</v>
      </c>
      <c r="K112" s="14"/>
      <c r="L112" s="12"/>
    </row>
    <row r="113" spans="1:12" s="35" customFormat="1" ht="13.5" customHeight="1" x14ac:dyDescent="0.25">
      <c r="A113" s="11">
        <v>5</v>
      </c>
      <c r="B113" s="13">
        <v>44755</v>
      </c>
      <c r="C113" s="42" t="s">
        <v>126</v>
      </c>
      <c r="D113" s="43" t="s">
        <v>147</v>
      </c>
      <c r="E113" s="43" t="s">
        <v>259</v>
      </c>
      <c r="F113" s="14">
        <v>52</v>
      </c>
      <c r="G113" s="14">
        <v>0</v>
      </c>
      <c r="H113" s="14">
        <v>2</v>
      </c>
      <c r="I113" s="14">
        <v>0</v>
      </c>
      <c r="J113" s="31">
        <v>714</v>
      </c>
      <c r="K113" s="14"/>
      <c r="L113" s="12"/>
    </row>
    <row r="114" spans="1:12" s="35" customFormat="1" ht="13.5" customHeight="1" x14ac:dyDescent="0.25">
      <c r="A114" s="11">
        <v>6</v>
      </c>
      <c r="B114" s="13">
        <v>44757</v>
      </c>
      <c r="C114" s="42" t="s">
        <v>129</v>
      </c>
      <c r="D114" s="43" t="s">
        <v>238</v>
      </c>
      <c r="E114" s="43" t="s">
        <v>274</v>
      </c>
      <c r="F114" s="14">
        <v>50</v>
      </c>
      <c r="G114" s="14">
        <v>0</v>
      </c>
      <c r="H114" s="14">
        <v>3</v>
      </c>
      <c r="I114" s="14">
        <v>0</v>
      </c>
      <c r="J114" s="31">
        <v>749</v>
      </c>
      <c r="K114" s="14"/>
      <c r="L114" s="12"/>
    </row>
    <row r="115" spans="1:12" s="35" customFormat="1" ht="13.5" customHeight="1" x14ac:dyDescent="0.25">
      <c r="A115" s="11">
        <v>7</v>
      </c>
      <c r="B115" s="13">
        <v>44759</v>
      </c>
      <c r="C115" s="42" t="s">
        <v>171</v>
      </c>
      <c r="D115" s="43" t="s">
        <v>248</v>
      </c>
      <c r="E115" s="43" t="s">
        <v>275</v>
      </c>
      <c r="F115" s="14">
        <v>43</v>
      </c>
      <c r="G115" s="14">
        <v>3</v>
      </c>
      <c r="H115" s="14">
        <v>1</v>
      </c>
      <c r="I115" s="14">
        <v>0</v>
      </c>
      <c r="J115" s="31">
        <v>778</v>
      </c>
      <c r="K115" s="14"/>
      <c r="L115" s="12"/>
    </row>
    <row r="116" spans="1:12" s="35" customFormat="1" ht="13.5" customHeight="1" x14ac:dyDescent="0.25">
      <c r="A116" s="11">
        <v>8</v>
      </c>
      <c r="B116" s="13">
        <v>44761</v>
      </c>
      <c r="C116" s="42" t="s">
        <v>150</v>
      </c>
      <c r="D116" s="43" t="s">
        <v>278</v>
      </c>
      <c r="E116" s="43" t="s">
        <v>283</v>
      </c>
      <c r="F116" s="14">
        <v>64</v>
      </c>
      <c r="G116" s="14">
        <v>0</v>
      </c>
      <c r="H116" s="14">
        <v>8</v>
      </c>
      <c r="I116" s="14">
        <v>0</v>
      </c>
      <c r="J116" s="31">
        <v>760</v>
      </c>
      <c r="K116" s="14"/>
      <c r="L116" s="12"/>
    </row>
    <row r="117" spans="1:12" s="35" customFormat="1" ht="13.5" customHeight="1" x14ac:dyDescent="0.25">
      <c r="A117" s="11">
        <v>9</v>
      </c>
      <c r="B117" s="13">
        <v>44763</v>
      </c>
      <c r="C117" s="42" t="s">
        <v>85</v>
      </c>
      <c r="D117" s="43" t="s">
        <v>238</v>
      </c>
      <c r="E117" s="43" t="s">
        <v>274</v>
      </c>
      <c r="F117" s="14">
        <v>44</v>
      </c>
      <c r="G117" s="14">
        <v>2</v>
      </c>
      <c r="H117" s="14">
        <v>2</v>
      </c>
      <c r="I117" s="14">
        <v>1</v>
      </c>
      <c r="J117" s="31">
        <v>675</v>
      </c>
      <c r="K117" s="14"/>
      <c r="L117" s="12"/>
    </row>
    <row r="118" spans="1:12" s="35" customFormat="1" ht="13.5" customHeight="1" x14ac:dyDescent="0.25">
      <c r="A118" s="11">
        <v>10</v>
      </c>
      <c r="B118" s="112">
        <v>44765</v>
      </c>
      <c r="C118" s="116" t="s">
        <v>184</v>
      </c>
      <c r="D118" s="117" t="s">
        <v>277</v>
      </c>
      <c r="E118" s="117" t="s">
        <v>284</v>
      </c>
      <c r="F118" s="114">
        <v>64</v>
      </c>
      <c r="G118" s="114">
        <v>3</v>
      </c>
      <c r="H118" s="114">
        <v>9</v>
      </c>
      <c r="I118" s="114">
        <v>3</v>
      </c>
      <c r="J118" s="118">
        <v>1159</v>
      </c>
      <c r="K118" s="114"/>
      <c r="L118" s="115" t="s">
        <v>192</v>
      </c>
    </row>
    <row r="119" spans="1:12" s="35" customFormat="1" ht="13.5" customHeight="1" x14ac:dyDescent="0.25">
      <c r="A119" s="11">
        <v>11</v>
      </c>
      <c r="B119" s="13">
        <v>44768</v>
      </c>
      <c r="C119" s="42" t="s">
        <v>150</v>
      </c>
      <c r="D119" s="43" t="s">
        <v>232</v>
      </c>
      <c r="E119" s="43" t="s">
        <v>273</v>
      </c>
      <c r="F119" s="14">
        <v>52</v>
      </c>
      <c r="G119" s="14">
        <v>0</v>
      </c>
      <c r="H119" s="14">
        <v>1</v>
      </c>
      <c r="I119" s="14">
        <v>0</v>
      </c>
      <c r="J119" s="31">
        <v>801</v>
      </c>
      <c r="K119" s="14"/>
      <c r="L119" s="12"/>
    </row>
    <row r="120" spans="1:12" s="35" customFormat="1" ht="13.5" customHeight="1" x14ac:dyDescent="0.25">
      <c r="A120" s="11">
        <v>12</v>
      </c>
      <c r="B120" s="13">
        <v>44770</v>
      </c>
      <c r="C120" s="42" t="s">
        <v>85</v>
      </c>
      <c r="D120" s="43" t="s">
        <v>186</v>
      </c>
      <c r="E120" s="43" t="s">
        <v>272</v>
      </c>
      <c r="F120" s="14">
        <v>49</v>
      </c>
      <c r="G120" s="14">
        <v>2</v>
      </c>
      <c r="H120" s="14">
        <v>3</v>
      </c>
      <c r="I120" s="14">
        <v>0</v>
      </c>
      <c r="J120" s="31">
        <v>623</v>
      </c>
      <c r="K120" s="14"/>
      <c r="L120" s="12"/>
    </row>
    <row r="121" spans="1:12" s="35" customFormat="1" ht="13.5" customHeight="1" x14ac:dyDescent="0.25">
      <c r="A121" s="11">
        <v>13</v>
      </c>
      <c r="B121" s="13">
        <v>44773</v>
      </c>
      <c r="C121" s="27" t="s">
        <v>171</v>
      </c>
      <c r="D121" s="14" t="s">
        <v>152</v>
      </c>
      <c r="E121" s="14" t="s">
        <v>281</v>
      </c>
      <c r="F121" s="14">
        <v>54</v>
      </c>
      <c r="G121" s="14">
        <v>2</v>
      </c>
      <c r="H121" s="14">
        <v>1</v>
      </c>
      <c r="I121" s="14">
        <v>0</v>
      </c>
      <c r="J121" s="31">
        <v>936</v>
      </c>
      <c r="K121" s="14"/>
      <c r="L121" s="12"/>
    </row>
    <row r="122" spans="1:12" s="35" customFormat="1" ht="13.5" customHeight="1" x14ac:dyDescent="0.25">
      <c r="A122" s="11">
        <v>14</v>
      </c>
      <c r="B122" s="20" t="s">
        <v>31</v>
      </c>
      <c r="C122" s="20"/>
      <c r="D122" s="20"/>
      <c r="E122" s="21"/>
      <c r="F122" s="22">
        <f>SUM(F108:F121)</f>
        <v>716</v>
      </c>
      <c r="G122" s="22">
        <f>SUM(G108:G121)</f>
        <v>18</v>
      </c>
      <c r="H122" s="22">
        <f>SUM(H108:H121)</f>
        <v>39</v>
      </c>
      <c r="I122" s="22">
        <f>SUM(I108:I121)</f>
        <v>5</v>
      </c>
      <c r="J122" s="22">
        <f>SUM(J108:J121)</f>
        <v>10135</v>
      </c>
      <c r="K122" s="22">
        <v>2272</v>
      </c>
      <c r="L122" s="22"/>
    </row>
    <row r="123" spans="1:12" s="35" customFormat="1" ht="13.5" customHeight="1" x14ac:dyDescent="0.25">
      <c r="B123"/>
      <c r="C123"/>
      <c r="D123"/>
      <c r="E123"/>
      <c r="F123"/>
      <c r="G123"/>
      <c r="H123"/>
      <c r="I123"/>
      <c r="J123"/>
      <c r="K123"/>
      <c r="L123"/>
    </row>
    <row r="124" spans="1:12" ht="13.5" customHeight="1" x14ac:dyDescent="0.25">
      <c r="B124" s="1" t="s">
        <v>0</v>
      </c>
      <c r="C124" s="1" t="s">
        <v>5</v>
      </c>
      <c r="D124" s="1" t="s">
        <v>1</v>
      </c>
      <c r="E124" s="3" t="s">
        <v>2</v>
      </c>
      <c r="F124" s="1" t="s">
        <v>4</v>
      </c>
      <c r="G124" s="1" t="s">
        <v>7</v>
      </c>
      <c r="H124" s="1" t="s">
        <v>9</v>
      </c>
      <c r="I124" s="1" t="s">
        <v>10</v>
      </c>
      <c r="J124" s="1" t="s">
        <v>11</v>
      </c>
      <c r="K124" s="1" t="s">
        <v>12</v>
      </c>
      <c r="L124" s="39" t="s">
        <v>7</v>
      </c>
    </row>
    <row r="125" spans="1:12" ht="13.5" customHeight="1" x14ac:dyDescent="0.25">
      <c r="A125" s="35"/>
      <c r="B125" s="5" t="s">
        <v>66</v>
      </c>
      <c r="C125" s="8"/>
      <c r="D125" s="8"/>
      <c r="E125" s="9"/>
      <c r="F125" s="8"/>
      <c r="G125" s="8"/>
      <c r="H125" s="8"/>
      <c r="I125" s="8"/>
      <c r="J125" s="8"/>
      <c r="K125" s="8"/>
      <c r="L125" s="8"/>
    </row>
    <row r="126" spans="1:12" ht="13.5" customHeight="1" x14ac:dyDescent="0.25">
      <c r="A126" s="35"/>
      <c r="B126" s="13">
        <v>44775</v>
      </c>
      <c r="C126" s="42" t="s">
        <v>150</v>
      </c>
      <c r="D126" s="43" t="s">
        <v>295</v>
      </c>
      <c r="E126" s="43" t="s">
        <v>285</v>
      </c>
      <c r="F126" s="14">
        <v>27</v>
      </c>
      <c r="G126" s="14">
        <v>0</v>
      </c>
      <c r="H126" s="14">
        <v>0</v>
      </c>
      <c r="I126" s="14">
        <v>0</v>
      </c>
      <c r="J126" s="31">
        <v>385</v>
      </c>
      <c r="K126" s="14"/>
      <c r="L126" s="12"/>
    </row>
    <row r="127" spans="1:12" s="35" customFormat="1" ht="13.5" customHeight="1" x14ac:dyDescent="0.25">
      <c r="A127" s="11">
        <v>1</v>
      </c>
      <c r="B127" s="13">
        <v>44777</v>
      </c>
      <c r="C127" s="42" t="s">
        <v>85</v>
      </c>
      <c r="D127" s="43" t="s">
        <v>127</v>
      </c>
      <c r="E127" s="43" t="s">
        <v>274</v>
      </c>
      <c r="F127" s="14">
        <v>36</v>
      </c>
      <c r="G127" s="14">
        <v>0</v>
      </c>
      <c r="H127" s="14">
        <v>3</v>
      </c>
      <c r="I127" s="14">
        <v>0</v>
      </c>
      <c r="J127" s="31">
        <v>600</v>
      </c>
      <c r="K127" s="14"/>
      <c r="L127" s="12"/>
    </row>
    <row r="128" spans="1:12" s="35" customFormat="1" ht="13.5" customHeight="1" x14ac:dyDescent="0.25">
      <c r="A128" s="11">
        <v>2</v>
      </c>
      <c r="B128" s="13">
        <v>44779</v>
      </c>
      <c r="C128" s="42" t="s">
        <v>184</v>
      </c>
      <c r="D128" s="43" t="s">
        <v>130</v>
      </c>
      <c r="E128" s="43" t="s">
        <v>286</v>
      </c>
      <c r="F128" s="14">
        <v>53</v>
      </c>
      <c r="G128" s="14">
        <v>6</v>
      </c>
      <c r="H128" s="14">
        <v>9</v>
      </c>
      <c r="I128" s="14">
        <v>0</v>
      </c>
      <c r="J128" s="31">
        <v>674</v>
      </c>
      <c r="K128" s="14"/>
      <c r="L128" s="12"/>
    </row>
    <row r="129" spans="1:12" s="35" customFormat="1" ht="13.5" customHeight="1" x14ac:dyDescent="0.25">
      <c r="A129" s="11">
        <v>3</v>
      </c>
      <c r="B129" s="13">
        <v>44781</v>
      </c>
      <c r="C129" s="42" t="s">
        <v>123</v>
      </c>
      <c r="D129" s="43" t="s">
        <v>297</v>
      </c>
      <c r="E129" s="43" t="s">
        <v>287</v>
      </c>
      <c r="F129" s="14">
        <v>77</v>
      </c>
      <c r="G129" s="14">
        <v>2</v>
      </c>
      <c r="H129" s="14">
        <v>4</v>
      </c>
      <c r="I129" s="14">
        <v>0</v>
      </c>
      <c r="J129" s="31">
        <v>717</v>
      </c>
      <c r="K129" s="14"/>
      <c r="L129" s="12"/>
    </row>
    <row r="130" spans="1:12" s="35" customFormat="1" ht="13.5" customHeight="1" x14ac:dyDescent="0.25">
      <c r="A130" s="11">
        <v>4</v>
      </c>
      <c r="B130" s="13">
        <v>44784</v>
      </c>
      <c r="C130" s="42" t="s">
        <v>85</v>
      </c>
      <c r="D130" s="43" t="s">
        <v>141</v>
      </c>
      <c r="E130" s="43" t="s">
        <v>288</v>
      </c>
      <c r="F130" s="14">
        <v>60</v>
      </c>
      <c r="G130" s="14">
        <v>2</v>
      </c>
      <c r="H130" s="14">
        <v>1</v>
      </c>
      <c r="I130" s="14">
        <v>2</v>
      </c>
      <c r="J130" s="31">
        <v>870</v>
      </c>
      <c r="K130" s="14"/>
      <c r="L130" s="12"/>
    </row>
    <row r="131" spans="1:12" s="35" customFormat="1" ht="13.5" customHeight="1" x14ac:dyDescent="0.25">
      <c r="A131" s="11">
        <v>5</v>
      </c>
      <c r="B131" s="13">
        <v>44786</v>
      </c>
      <c r="C131" s="42" t="s">
        <v>184</v>
      </c>
      <c r="D131" s="43" t="s">
        <v>298</v>
      </c>
      <c r="E131" s="43" t="s">
        <v>286</v>
      </c>
      <c r="F131" s="14">
        <v>49</v>
      </c>
      <c r="G131" s="14">
        <v>1</v>
      </c>
      <c r="H131" s="14"/>
      <c r="I131" s="14">
        <v>0</v>
      </c>
      <c r="J131" s="31">
        <v>530</v>
      </c>
      <c r="K131" s="14"/>
      <c r="L131" s="12"/>
    </row>
    <row r="132" spans="1:12" s="35" customFormat="1" ht="13.5" customHeight="1" x14ac:dyDescent="0.25">
      <c r="A132" s="11">
        <v>6</v>
      </c>
      <c r="B132" s="13">
        <v>44788</v>
      </c>
      <c r="C132" s="42" t="s">
        <v>123</v>
      </c>
      <c r="D132" s="43" t="s">
        <v>255</v>
      </c>
      <c r="E132" s="43" t="s">
        <v>289</v>
      </c>
      <c r="F132" s="14">
        <v>111</v>
      </c>
      <c r="G132" s="14">
        <v>2</v>
      </c>
      <c r="H132" s="14">
        <v>8</v>
      </c>
      <c r="I132" s="14">
        <v>1</v>
      </c>
      <c r="J132" s="31">
        <v>1005</v>
      </c>
      <c r="K132" s="14"/>
      <c r="L132" s="12"/>
    </row>
    <row r="133" spans="1:12" s="35" customFormat="1" ht="13.5" customHeight="1" x14ac:dyDescent="0.25">
      <c r="A133" s="11">
        <v>7</v>
      </c>
      <c r="B133" s="13">
        <v>44791</v>
      </c>
      <c r="C133" s="42" t="s">
        <v>85</v>
      </c>
      <c r="D133" s="43" t="s">
        <v>130</v>
      </c>
      <c r="E133" s="43" t="s">
        <v>261</v>
      </c>
      <c r="F133" s="14">
        <v>44</v>
      </c>
      <c r="G133" s="14">
        <v>0</v>
      </c>
      <c r="H133" s="14">
        <v>2</v>
      </c>
      <c r="I133" s="14">
        <v>0</v>
      </c>
      <c r="J133" s="31">
        <v>516</v>
      </c>
      <c r="K133" s="14"/>
      <c r="L133" s="12"/>
    </row>
    <row r="134" spans="1:12" s="35" customFormat="1" ht="13.5" customHeight="1" x14ac:dyDescent="0.25">
      <c r="A134" s="11">
        <v>8</v>
      </c>
      <c r="B134" s="13">
        <v>44793</v>
      </c>
      <c r="C134" s="42" t="s">
        <v>184</v>
      </c>
      <c r="D134" s="43" t="s">
        <v>255</v>
      </c>
      <c r="E134" s="43" t="s">
        <v>216</v>
      </c>
      <c r="F134" s="14">
        <v>84</v>
      </c>
      <c r="G134" s="14">
        <v>3</v>
      </c>
      <c r="H134" s="14">
        <v>7</v>
      </c>
      <c r="I134" s="14">
        <v>0</v>
      </c>
      <c r="J134" s="31">
        <v>703</v>
      </c>
      <c r="K134" s="14"/>
      <c r="L134" s="12"/>
    </row>
    <row r="135" spans="1:12" s="35" customFormat="1" ht="13.5" customHeight="1" x14ac:dyDescent="0.25">
      <c r="A135" s="11">
        <v>9</v>
      </c>
      <c r="B135" s="13">
        <v>44795</v>
      </c>
      <c r="C135" s="42" t="s">
        <v>123</v>
      </c>
      <c r="D135" s="43" t="s">
        <v>127</v>
      </c>
      <c r="E135" s="43" t="s">
        <v>290</v>
      </c>
      <c r="F135" s="14">
        <v>55</v>
      </c>
      <c r="G135" s="14">
        <v>2</v>
      </c>
      <c r="H135" s="14">
        <v>6</v>
      </c>
      <c r="I135" s="14">
        <v>0</v>
      </c>
      <c r="J135" s="31">
        <v>649</v>
      </c>
      <c r="K135" s="14"/>
      <c r="L135" s="12"/>
    </row>
    <row r="136" spans="1:12" s="35" customFormat="1" ht="13.5" customHeight="1" x14ac:dyDescent="0.25">
      <c r="A136" s="11">
        <v>10</v>
      </c>
      <c r="B136" s="13">
        <v>44797</v>
      </c>
      <c r="C136" s="42" t="s">
        <v>126</v>
      </c>
      <c r="D136" s="43" t="s">
        <v>196</v>
      </c>
      <c r="E136" s="43" t="s">
        <v>291</v>
      </c>
      <c r="F136" s="14">
        <v>76</v>
      </c>
      <c r="G136" s="14">
        <v>1</v>
      </c>
      <c r="H136" s="14">
        <v>3</v>
      </c>
      <c r="I136" s="14">
        <v>0</v>
      </c>
      <c r="J136" s="31">
        <v>747</v>
      </c>
      <c r="K136" s="14"/>
      <c r="L136" s="12"/>
    </row>
    <row r="137" spans="1:12" s="35" customFormat="1" ht="13.5" customHeight="1" x14ac:dyDescent="0.25">
      <c r="A137" s="11">
        <v>11</v>
      </c>
      <c r="B137" s="112">
        <v>44799</v>
      </c>
      <c r="C137" s="116" t="s">
        <v>129</v>
      </c>
      <c r="D137" s="116" t="s">
        <v>127</v>
      </c>
      <c r="E137" s="117" t="s">
        <v>292</v>
      </c>
      <c r="F137" s="114">
        <v>83</v>
      </c>
      <c r="G137" s="114">
        <v>5</v>
      </c>
      <c r="H137" s="114">
        <v>12</v>
      </c>
      <c r="I137" s="114">
        <v>1</v>
      </c>
      <c r="J137" s="118">
        <v>1073</v>
      </c>
      <c r="K137" s="114"/>
      <c r="L137" s="115" t="s">
        <v>192</v>
      </c>
    </row>
    <row r="138" spans="1:12" s="35" customFormat="1" ht="13.5" customHeight="1" x14ac:dyDescent="0.25">
      <c r="A138" s="11">
        <v>12</v>
      </c>
      <c r="B138" s="13">
        <v>44802</v>
      </c>
      <c r="C138" s="42" t="s">
        <v>123</v>
      </c>
      <c r="D138" s="43" t="s">
        <v>127</v>
      </c>
      <c r="E138" s="43" t="s">
        <v>293</v>
      </c>
      <c r="F138" s="14">
        <v>61</v>
      </c>
      <c r="G138" s="14">
        <v>2</v>
      </c>
      <c r="H138" s="14">
        <v>0</v>
      </c>
      <c r="I138" s="14">
        <v>1</v>
      </c>
      <c r="J138" s="31">
        <v>573</v>
      </c>
      <c r="K138" s="14"/>
      <c r="L138" s="12"/>
    </row>
    <row r="139" spans="1:12" s="35" customFormat="1" ht="13.5" customHeight="1" x14ac:dyDescent="0.25">
      <c r="A139" s="11">
        <v>13</v>
      </c>
      <c r="B139" s="13">
        <v>44804</v>
      </c>
      <c r="C139" s="13" t="s">
        <v>126</v>
      </c>
      <c r="D139" s="13" t="s">
        <v>196</v>
      </c>
      <c r="E139" s="13" t="s">
        <v>294</v>
      </c>
      <c r="F139" s="14">
        <v>52</v>
      </c>
      <c r="G139" s="14">
        <v>0</v>
      </c>
      <c r="H139" s="14">
        <v>1</v>
      </c>
      <c r="I139" s="14">
        <v>1</v>
      </c>
      <c r="J139" s="31">
        <v>847</v>
      </c>
      <c r="K139" s="13"/>
      <c r="L139" s="47"/>
    </row>
    <row r="140" spans="1:12" s="35" customFormat="1" ht="13.5" customHeight="1" x14ac:dyDescent="0.25">
      <c r="A140" s="11">
        <v>14</v>
      </c>
      <c r="B140" s="20" t="s">
        <v>31</v>
      </c>
      <c r="C140" s="20"/>
      <c r="D140" s="20"/>
      <c r="E140" s="21"/>
      <c r="F140" s="22">
        <f>SUM(F126:F139)</f>
        <v>868</v>
      </c>
      <c r="G140" s="22">
        <f>SUM(G126:G139)</f>
        <v>26</v>
      </c>
      <c r="H140" s="22">
        <f>SUM(H126:H139)</f>
        <v>56</v>
      </c>
      <c r="I140" s="22">
        <f>SUM(I126:I139)</f>
        <v>6</v>
      </c>
      <c r="J140" s="22">
        <f>SUM(J126:J139)</f>
        <v>9889</v>
      </c>
      <c r="K140" s="22">
        <v>2275</v>
      </c>
      <c r="L140" s="22"/>
    </row>
    <row r="141" spans="1:12" ht="13.5" customHeight="1" x14ac:dyDescent="0.25">
      <c r="A141" s="35"/>
      <c r="B141" s="35"/>
      <c r="C141" s="35"/>
      <c r="E141" s="35"/>
      <c r="F141" s="35"/>
      <c r="G141" s="35"/>
      <c r="H141" s="35"/>
      <c r="I141" s="35"/>
      <c r="J141" s="35"/>
      <c r="K141" s="35"/>
      <c r="L141" s="35"/>
    </row>
    <row r="142" spans="1:12" s="35" customFormat="1" ht="13.5" customHeight="1" x14ac:dyDescent="0.25">
      <c r="B142" s="1" t="s">
        <v>0</v>
      </c>
      <c r="C142" s="1" t="s">
        <v>5</v>
      </c>
      <c r="D142" s="1" t="s">
        <v>1</v>
      </c>
      <c r="E142" s="3" t="s">
        <v>2</v>
      </c>
      <c r="F142" s="1" t="s">
        <v>4</v>
      </c>
      <c r="G142" s="1" t="s">
        <v>7</v>
      </c>
      <c r="H142" s="1" t="s">
        <v>9</v>
      </c>
      <c r="I142" s="1" t="s">
        <v>10</v>
      </c>
      <c r="J142" s="1" t="s">
        <v>11</v>
      </c>
      <c r="K142" s="1" t="s">
        <v>12</v>
      </c>
      <c r="L142" s="39" t="s">
        <v>7</v>
      </c>
    </row>
    <row r="143" spans="1:12" s="35" customFormat="1" ht="13.5" customHeight="1" x14ac:dyDescent="0.25">
      <c r="B143" s="5" t="s">
        <v>67</v>
      </c>
      <c r="C143" s="8"/>
      <c r="D143" s="8"/>
      <c r="E143" s="9"/>
      <c r="F143" s="8"/>
      <c r="G143" s="8"/>
      <c r="H143" s="8"/>
      <c r="I143" s="8"/>
      <c r="J143" s="8"/>
      <c r="K143" s="8"/>
      <c r="L143" s="8"/>
    </row>
    <row r="144" spans="1:12" s="35" customFormat="1" ht="13.5" customHeight="1" x14ac:dyDescent="0.25">
      <c r="A144" s="11">
        <v>1</v>
      </c>
      <c r="B144" s="13">
        <v>44806</v>
      </c>
      <c r="C144" s="42" t="s">
        <v>129</v>
      </c>
      <c r="D144" s="43" t="s">
        <v>255</v>
      </c>
      <c r="E144" s="43" t="s">
        <v>299</v>
      </c>
      <c r="F144" s="14">
        <v>39</v>
      </c>
      <c r="G144" s="14">
        <v>0</v>
      </c>
      <c r="H144" s="14">
        <v>2</v>
      </c>
      <c r="I144" s="14">
        <v>0</v>
      </c>
      <c r="J144" s="14">
        <v>493</v>
      </c>
      <c r="K144" s="14"/>
      <c r="L144" s="12"/>
    </row>
    <row r="145" spans="1:12" s="35" customFormat="1" ht="13.5" customHeight="1" x14ac:dyDescent="0.25">
      <c r="A145" s="11">
        <v>2</v>
      </c>
      <c r="B145" s="112">
        <v>44810</v>
      </c>
      <c r="C145" s="116" t="s">
        <v>150</v>
      </c>
      <c r="D145" s="117" t="s">
        <v>300</v>
      </c>
      <c r="E145" s="117" t="s">
        <v>302</v>
      </c>
      <c r="F145" s="114">
        <v>72</v>
      </c>
      <c r="G145" s="114">
        <v>1</v>
      </c>
      <c r="H145" s="114">
        <v>19</v>
      </c>
      <c r="I145" s="114">
        <v>8</v>
      </c>
      <c r="J145" s="114">
        <v>998</v>
      </c>
      <c r="K145" s="128"/>
      <c r="L145" s="129" t="s">
        <v>192</v>
      </c>
    </row>
    <row r="146" spans="1:12" s="35" customFormat="1" ht="13.5" customHeight="1" x14ac:dyDescent="0.25">
      <c r="A146" s="11">
        <v>3</v>
      </c>
      <c r="B146" s="13">
        <v>44812</v>
      </c>
      <c r="C146" s="42" t="s">
        <v>85</v>
      </c>
      <c r="D146" s="43" t="s">
        <v>130</v>
      </c>
      <c r="E146" s="43" t="s">
        <v>274</v>
      </c>
      <c r="F146" s="14">
        <v>35</v>
      </c>
      <c r="G146" s="14">
        <v>0</v>
      </c>
      <c r="H146" s="14">
        <v>4</v>
      </c>
      <c r="I146" s="14">
        <v>0</v>
      </c>
      <c r="J146" s="14">
        <v>713</v>
      </c>
      <c r="K146" s="14"/>
      <c r="L146" s="12"/>
    </row>
    <row r="147" spans="1:12" s="35" customFormat="1" ht="13.5" customHeight="1" x14ac:dyDescent="0.25">
      <c r="A147" s="11">
        <v>4</v>
      </c>
      <c r="B147" s="13">
        <v>44815</v>
      </c>
      <c r="C147" s="42" t="s">
        <v>171</v>
      </c>
      <c r="D147" s="43" t="s">
        <v>154</v>
      </c>
      <c r="E147" s="43" t="s">
        <v>303</v>
      </c>
      <c r="F147" s="14">
        <v>45</v>
      </c>
      <c r="G147" s="14">
        <v>2</v>
      </c>
      <c r="H147" s="14">
        <v>0</v>
      </c>
      <c r="I147" s="14">
        <v>0</v>
      </c>
      <c r="J147" s="14">
        <v>481</v>
      </c>
      <c r="K147" s="14"/>
      <c r="L147" s="12"/>
    </row>
    <row r="148" spans="1:12" s="35" customFormat="1" ht="13.5" customHeight="1" x14ac:dyDescent="0.25">
      <c r="A148" s="11">
        <v>5</v>
      </c>
      <c r="B148" s="13">
        <v>44817</v>
      </c>
      <c r="C148" s="42" t="s">
        <v>150</v>
      </c>
      <c r="D148" s="43" t="s">
        <v>240</v>
      </c>
      <c r="E148" s="43" t="s">
        <v>304</v>
      </c>
      <c r="F148" s="14">
        <v>65</v>
      </c>
      <c r="G148" s="14">
        <v>1</v>
      </c>
      <c r="H148" s="14">
        <v>5</v>
      </c>
      <c r="I148" s="14">
        <v>0</v>
      </c>
      <c r="J148" s="14">
        <v>751</v>
      </c>
      <c r="K148" s="14"/>
      <c r="L148" s="12"/>
    </row>
    <row r="149" spans="1:12" s="35" customFormat="1" ht="13.5" customHeight="1" x14ac:dyDescent="0.25">
      <c r="A149" s="11">
        <v>6</v>
      </c>
      <c r="B149" s="13">
        <v>44819</v>
      </c>
      <c r="C149" s="42" t="s">
        <v>85</v>
      </c>
      <c r="D149" s="43" t="s">
        <v>130</v>
      </c>
      <c r="E149" s="43" t="s">
        <v>302</v>
      </c>
      <c r="F149" s="14">
        <v>64</v>
      </c>
      <c r="G149" s="14">
        <v>1</v>
      </c>
      <c r="H149" s="14">
        <v>17</v>
      </c>
      <c r="I149" s="14">
        <v>1</v>
      </c>
      <c r="J149" s="14">
        <v>714</v>
      </c>
      <c r="K149" s="14"/>
      <c r="L149" s="12"/>
    </row>
    <row r="150" spans="1:12" s="35" customFormat="1" ht="13.5" customHeight="1" x14ac:dyDescent="0.25">
      <c r="A150" s="11">
        <v>7</v>
      </c>
      <c r="B150" s="13">
        <v>44821</v>
      </c>
      <c r="C150" s="42" t="s">
        <v>184</v>
      </c>
      <c r="D150" s="43" t="s">
        <v>301</v>
      </c>
      <c r="E150" s="43" t="s">
        <v>145</v>
      </c>
      <c r="F150" s="14">
        <v>61</v>
      </c>
      <c r="G150" s="14">
        <v>0</v>
      </c>
      <c r="H150" s="14">
        <v>1</v>
      </c>
      <c r="I150" s="14">
        <v>0</v>
      </c>
      <c r="J150" s="14">
        <v>668</v>
      </c>
      <c r="K150" s="14"/>
      <c r="L150" s="12"/>
    </row>
    <row r="151" spans="1:12" s="35" customFormat="1" ht="13.5" customHeight="1" x14ac:dyDescent="0.25">
      <c r="A151" s="11">
        <v>8</v>
      </c>
      <c r="B151" s="13">
        <v>44823</v>
      </c>
      <c r="C151" s="42" t="s">
        <v>123</v>
      </c>
      <c r="D151" s="42" t="s">
        <v>305</v>
      </c>
      <c r="E151" s="42" t="s">
        <v>302</v>
      </c>
      <c r="F151" s="14">
        <v>39</v>
      </c>
      <c r="G151" s="14">
        <v>0</v>
      </c>
      <c r="H151" s="14">
        <v>3</v>
      </c>
      <c r="I151" s="14">
        <v>0</v>
      </c>
      <c r="J151" s="14">
        <v>461</v>
      </c>
      <c r="K151" s="14"/>
      <c r="L151" s="12"/>
    </row>
    <row r="152" spans="1:12" s="35" customFormat="1" ht="13.5" customHeight="1" x14ac:dyDescent="0.25">
      <c r="A152" s="11">
        <v>9</v>
      </c>
      <c r="B152" s="13">
        <v>44825</v>
      </c>
      <c r="C152" s="42" t="s">
        <v>126</v>
      </c>
      <c r="D152" s="43" t="s">
        <v>130</v>
      </c>
      <c r="E152" s="43" t="s">
        <v>302</v>
      </c>
      <c r="F152" s="14">
        <v>40</v>
      </c>
      <c r="G152" s="14">
        <v>0</v>
      </c>
      <c r="H152" s="14">
        <v>7</v>
      </c>
      <c r="I152" s="14">
        <v>1</v>
      </c>
      <c r="J152" s="14">
        <v>476</v>
      </c>
      <c r="K152" s="14"/>
      <c r="L152" s="12"/>
    </row>
    <row r="153" spans="1:12" s="35" customFormat="1" ht="13.5" customHeight="1" x14ac:dyDescent="0.25">
      <c r="A153" s="11">
        <v>10</v>
      </c>
      <c r="B153" s="13">
        <v>44826</v>
      </c>
      <c r="C153" s="42" t="s">
        <v>85</v>
      </c>
      <c r="D153" s="43" t="s">
        <v>306</v>
      </c>
      <c r="E153" s="43" t="s">
        <v>308</v>
      </c>
      <c r="F153" s="14">
        <v>65</v>
      </c>
      <c r="G153" s="14">
        <v>2</v>
      </c>
      <c r="H153" s="14">
        <v>2</v>
      </c>
      <c r="I153" s="14">
        <v>0</v>
      </c>
      <c r="J153" s="14">
        <v>706</v>
      </c>
      <c r="K153" s="14"/>
      <c r="L153" s="12"/>
    </row>
    <row r="154" spans="1:12" s="35" customFormat="1" ht="13.5" customHeight="1" x14ac:dyDescent="0.25">
      <c r="A154" s="11">
        <v>11</v>
      </c>
      <c r="B154" s="13">
        <v>44827</v>
      </c>
      <c r="C154" s="42" t="s">
        <v>129</v>
      </c>
      <c r="D154" s="43" t="s">
        <v>307</v>
      </c>
      <c r="E154" s="43" t="s">
        <v>302</v>
      </c>
      <c r="F154" s="14">
        <v>32</v>
      </c>
      <c r="G154" s="14">
        <v>0</v>
      </c>
      <c r="H154" s="14">
        <v>1</v>
      </c>
      <c r="I154" s="14">
        <v>1</v>
      </c>
      <c r="J154" s="14">
        <v>516</v>
      </c>
      <c r="K154" s="14"/>
      <c r="L154" s="12"/>
    </row>
    <row r="155" spans="1:12" s="35" customFormat="1" ht="13.5" customHeight="1" x14ac:dyDescent="0.25">
      <c r="A155" s="11">
        <v>12</v>
      </c>
      <c r="B155" s="13">
        <v>44831</v>
      </c>
      <c r="C155" s="42" t="s">
        <v>150</v>
      </c>
      <c r="D155" s="43" t="s">
        <v>309</v>
      </c>
      <c r="E155" s="43" t="s">
        <v>310</v>
      </c>
      <c r="F155" s="14">
        <v>33</v>
      </c>
      <c r="G155" s="14">
        <v>0</v>
      </c>
      <c r="H155" s="14">
        <v>1</v>
      </c>
      <c r="I155" s="14">
        <v>0</v>
      </c>
      <c r="J155" s="14">
        <v>423</v>
      </c>
      <c r="K155" s="14"/>
      <c r="L155" s="12"/>
    </row>
    <row r="156" spans="1:12" s="35" customFormat="1" ht="13.5" customHeight="1" x14ac:dyDescent="0.25">
      <c r="A156" s="11">
        <v>13</v>
      </c>
      <c r="B156" s="13">
        <v>44833</v>
      </c>
      <c r="C156" s="42" t="s">
        <v>85</v>
      </c>
      <c r="D156" s="42" t="s">
        <v>311</v>
      </c>
      <c r="E156" s="43" t="s">
        <v>274</v>
      </c>
      <c r="F156" s="14">
        <v>45</v>
      </c>
      <c r="G156" s="14">
        <v>0</v>
      </c>
      <c r="H156" s="14">
        <v>2</v>
      </c>
      <c r="I156" s="14">
        <v>0</v>
      </c>
      <c r="J156" s="14">
        <v>620</v>
      </c>
      <c r="K156" s="14"/>
      <c r="L156" s="12"/>
    </row>
    <row r="157" spans="1:12" s="35" customFormat="1" ht="13.5" customHeight="1" x14ac:dyDescent="0.25">
      <c r="B157" s="20" t="s">
        <v>31</v>
      </c>
      <c r="C157" s="20"/>
      <c r="D157" s="20"/>
      <c r="E157" s="21"/>
      <c r="F157" s="22">
        <f>SUM(F144:F156)</f>
        <v>635</v>
      </c>
      <c r="G157" s="22">
        <f>SUM(G144:G156)</f>
        <v>7</v>
      </c>
      <c r="H157" s="22">
        <f>SUM(H144:H156)</f>
        <v>64</v>
      </c>
      <c r="I157" s="22">
        <f>SUM(I144:I156)</f>
        <v>11</v>
      </c>
      <c r="J157" s="22">
        <f>SUM(J144:J156)</f>
        <v>8020</v>
      </c>
      <c r="K157" s="22">
        <v>2298</v>
      </c>
      <c r="L157" s="22"/>
    </row>
    <row r="158" spans="1:12" s="35" customFormat="1" ht="13.5" customHeight="1" x14ac:dyDescent="0.25"/>
    <row r="159" spans="1:12" s="35" customFormat="1" ht="13.5" customHeight="1" x14ac:dyDescent="0.25">
      <c r="B159" s="1" t="s">
        <v>0</v>
      </c>
      <c r="C159" s="1" t="s">
        <v>5</v>
      </c>
      <c r="D159" s="1" t="s">
        <v>1</v>
      </c>
      <c r="E159" s="3" t="s">
        <v>2</v>
      </c>
      <c r="F159" s="1" t="s">
        <v>4</v>
      </c>
      <c r="G159" s="1" t="s">
        <v>7</v>
      </c>
      <c r="H159" s="1" t="s">
        <v>9</v>
      </c>
      <c r="I159" s="1" t="s">
        <v>10</v>
      </c>
      <c r="J159" s="1" t="s">
        <v>11</v>
      </c>
      <c r="K159" s="1" t="s">
        <v>12</v>
      </c>
      <c r="L159" s="39" t="s">
        <v>7</v>
      </c>
    </row>
    <row r="160" spans="1:12" ht="13.5" customHeight="1" x14ac:dyDescent="0.25">
      <c r="A160" s="35"/>
      <c r="B160" s="5" t="s">
        <v>68</v>
      </c>
      <c r="C160" s="8"/>
      <c r="D160" s="8"/>
      <c r="E160" s="9"/>
      <c r="F160" s="8"/>
      <c r="G160" s="8"/>
      <c r="H160" s="8"/>
      <c r="I160" s="8"/>
      <c r="J160" s="8"/>
      <c r="K160" s="8"/>
      <c r="L160" s="8"/>
    </row>
    <row r="161" spans="1:12" s="35" customFormat="1" ht="13.5" customHeight="1" x14ac:dyDescent="0.25">
      <c r="A161" s="11">
        <v>1</v>
      </c>
      <c r="B161" s="13">
        <v>44835</v>
      </c>
      <c r="C161" s="42" t="s">
        <v>184</v>
      </c>
      <c r="D161" s="43" t="s">
        <v>313</v>
      </c>
      <c r="E161" s="43" t="s">
        <v>314</v>
      </c>
      <c r="F161" s="14">
        <v>56</v>
      </c>
      <c r="G161" s="14">
        <v>0</v>
      </c>
      <c r="H161" s="14">
        <v>5</v>
      </c>
      <c r="I161" s="14">
        <v>1</v>
      </c>
      <c r="J161" s="14">
        <v>747</v>
      </c>
      <c r="K161" s="14"/>
      <c r="L161" s="12"/>
    </row>
    <row r="162" spans="1:12" s="35" customFormat="1" ht="13.5" customHeight="1" x14ac:dyDescent="0.25">
      <c r="A162" s="11">
        <v>2</v>
      </c>
      <c r="B162" s="112">
        <v>44838</v>
      </c>
      <c r="C162" s="116" t="s">
        <v>150</v>
      </c>
      <c r="D162" s="117" t="s">
        <v>152</v>
      </c>
      <c r="E162" s="117" t="s">
        <v>315</v>
      </c>
      <c r="F162" s="114">
        <v>58</v>
      </c>
      <c r="G162" s="114">
        <v>10</v>
      </c>
      <c r="H162" s="114">
        <v>26</v>
      </c>
      <c r="I162" s="114">
        <v>7</v>
      </c>
      <c r="J162" s="114">
        <v>1093</v>
      </c>
      <c r="K162" s="128"/>
      <c r="L162" s="129" t="s">
        <v>192</v>
      </c>
    </row>
    <row r="163" spans="1:12" s="35" customFormat="1" ht="13.5" customHeight="1" x14ac:dyDescent="0.25">
      <c r="A163" s="11">
        <v>3</v>
      </c>
      <c r="B163" s="13">
        <v>44840</v>
      </c>
      <c r="C163" s="42" t="s">
        <v>85</v>
      </c>
      <c r="D163" s="43" t="s">
        <v>316</v>
      </c>
      <c r="E163" s="43" t="s">
        <v>317</v>
      </c>
      <c r="F163" s="14">
        <v>39</v>
      </c>
      <c r="G163" s="14">
        <v>0</v>
      </c>
      <c r="H163" s="14">
        <v>0</v>
      </c>
      <c r="I163" s="14">
        <v>0</v>
      </c>
      <c r="J163" s="14">
        <v>413</v>
      </c>
      <c r="K163" s="14"/>
      <c r="L163" s="12"/>
    </row>
    <row r="164" spans="1:12" s="35" customFormat="1" ht="13.5" customHeight="1" x14ac:dyDescent="0.25">
      <c r="A164" s="11">
        <v>4</v>
      </c>
      <c r="B164" s="13">
        <v>44842</v>
      </c>
      <c r="C164" s="42" t="s">
        <v>184</v>
      </c>
      <c r="D164" s="43" t="s">
        <v>147</v>
      </c>
      <c r="E164" s="43" t="s">
        <v>315</v>
      </c>
      <c r="F164" s="14">
        <v>48</v>
      </c>
      <c r="G164" s="14">
        <v>1</v>
      </c>
      <c r="H164" s="14">
        <v>1</v>
      </c>
      <c r="I164" s="14">
        <v>0</v>
      </c>
      <c r="J164" s="14">
        <v>475</v>
      </c>
      <c r="K164" s="14"/>
      <c r="L164" s="12"/>
    </row>
    <row r="165" spans="1:12" s="35" customFormat="1" ht="13.5" customHeight="1" x14ac:dyDescent="0.25">
      <c r="A165" s="11">
        <v>5</v>
      </c>
      <c r="B165" s="13">
        <v>44844</v>
      </c>
      <c r="C165" s="42" t="s">
        <v>123</v>
      </c>
      <c r="D165" s="43" t="s">
        <v>316</v>
      </c>
      <c r="E165" s="43" t="s">
        <v>318</v>
      </c>
      <c r="F165" s="14">
        <v>38</v>
      </c>
      <c r="G165" s="14">
        <v>0</v>
      </c>
      <c r="H165" s="14">
        <v>2</v>
      </c>
      <c r="I165" s="14">
        <v>0</v>
      </c>
      <c r="J165" s="14">
        <v>454</v>
      </c>
      <c r="K165" s="14"/>
      <c r="L165" s="12"/>
    </row>
    <row r="166" spans="1:12" s="35" customFormat="1" ht="13.5" customHeight="1" x14ac:dyDescent="0.25">
      <c r="A166" s="11">
        <v>5</v>
      </c>
      <c r="B166" s="13">
        <v>44846</v>
      </c>
      <c r="C166" s="42" t="s">
        <v>126</v>
      </c>
      <c r="D166" s="43" t="s">
        <v>253</v>
      </c>
      <c r="E166" s="43" t="s">
        <v>322</v>
      </c>
      <c r="F166" s="14">
        <v>59</v>
      </c>
      <c r="G166" s="14">
        <v>0</v>
      </c>
      <c r="H166" s="14">
        <v>4</v>
      </c>
      <c r="I166" s="14">
        <v>1</v>
      </c>
      <c r="J166" s="14">
        <v>794</v>
      </c>
      <c r="K166" s="14"/>
      <c r="L166" s="12"/>
    </row>
    <row r="167" spans="1:12" s="35" customFormat="1" ht="13.5" customHeight="1" x14ac:dyDescent="0.25">
      <c r="A167" s="11">
        <v>6</v>
      </c>
      <c r="B167" s="13">
        <v>44848</v>
      </c>
      <c r="C167" s="42" t="s">
        <v>85</v>
      </c>
      <c r="D167" s="43" t="s">
        <v>252</v>
      </c>
      <c r="E167" s="43" t="s">
        <v>323</v>
      </c>
      <c r="F167" s="14">
        <v>49</v>
      </c>
      <c r="G167" s="14">
        <v>0</v>
      </c>
      <c r="H167" s="14">
        <v>0</v>
      </c>
      <c r="I167" s="14">
        <v>1</v>
      </c>
      <c r="J167" s="14">
        <v>515</v>
      </c>
      <c r="K167" s="14"/>
      <c r="L167" s="12"/>
    </row>
    <row r="168" spans="1:12" s="35" customFormat="1" ht="13.5" customHeight="1" x14ac:dyDescent="0.25">
      <c r="A168" s="11">
        <v>7</v>
      </c>
      <c r="B168" s="13">
        <v>44852</v>
      </c>
      <c r="C168" s="42" t="s">
        <v>150</v>
      </c>
      <c r="D168" s="43" t="s">
        <v>152</v>
      </c>
      <c r="E168" s="43" t="s">
        <v>324</v>
      </c>
      <c r="F168" s="14">
        <v>42</v>
      </c>
      <c r="G168" s="14">
        <v>0</v>
      </c>
      <c r="H168" s="14">
        <v>2</v>
      </c>
      <c r="I168" s="14">
        <v>1</v>
      </c>
      <c r="J168" s="14">
        <v>315</v>
      </c>
      <c r="K168" s="14"/>
      <c r="L168" s="12"/>
    </row>
    <row r="169" spans="1:12" s="35" customFormat="1" ht="13.5" customHeight="1" x14ac:dyDescent="0.25">
      <c r="A169" s="11">
        <v>8</v>
      </c>
      <c r="B169" s="13">
        <v>44854</v>
      </c>
      <c r="C169" s="42" t="s">
        <v>85</v>
      </c>
      <c r="D169" s="43" t="s">
        <v>130</v>
      </c>
      <c r="E169" s="43" t="s">
        <v>325</v>
      </c>
      <c r="F169" s="14">
        <v>43</v>
      </c>
      <c r="G169" s="14">
        <v>1</v>
      </c>
      <c r="H169" s="14">
        <v>3</v>
      </c>
      <c r="I169" s="14">
        <v>0</v>
      </c>
      <c r="J169" s="14">
        <v>361</v>
      </c>
      <c r="K169" s="14"/>
      <c r="L169" s="12"/>
    </row>
    <row r="170" spans="1:12" s="35" customFormat="1" ht="13.5" customHeight="1" x14ac:dyDescent="0.25">
      <c r="A170" s="11">
        <v>9</v>
      </c>
      <c r="B170" s="13">
        <v>44856</v>
      </c>
      <c r="C170" s="42" t="s">
        <v>184</v>
      </c>
      <c r="D170" s="43" t="s">
        <v>147</v>
      </c>
      <c r="E170" s="43" t="s">
        <v>274</v>
      </c>
      <c r="F170" s="14">
        <v>63</v>
      </c>
      <c r="G170" s="14">
        <v>1</v>
      </c>
      <c r="H170" s="14">
        <v>6</v>
      </c>
      <c r="I170" s="14">
        <v>1</v>
      </c>
      <c r="J170" s="14">
        <v>764</v>
      </c>
      <c r="K170" s="14"/>
      <c r="L170" s="12"/>
    </row>
    <row r="171" spans="1:12" s="35" customFormat="1" ht="13.5" customHeight="1" x14ac:dyDescent="0.25">
      <c r="A171" s="11">
        <v>10</v>
      </c>
      <c r="B171" s="13">
        <v>44858</v>
      </c>
      <c r="C171" s="42" t="s">
        <v>123</v>
      </c>
      <c r="D171" s="43" t="s">
        <v>130</v>
      </c>
      <c r="E171" s="43" t="s">
        <v>326</v>
      </c>
      <c r="F171" s="14">
        <v>28</v>
      </c>
      <c r="G171" s="14">
        <v>0</v>
      </c>
      <c r="H171" s="14">
        <v>0</v>
      </c>
      <c r="I171" s="14">
        <v>0</v>
      </c>
      <c r="J171" s="14">
        <v>350</v>
      </c>
      <c r="K171" s="14"/>
      <c r="L171" s="12"/>
    </row>
    <row r="172" spans="1:12" s="35" customFormat="1" ht="13.5" customHeight="1" x14ac:dyDescent="0.25">
      <c r="A172" s="11">
        <v>11</v>
      </c>
      <c r="B172" s="13">
        <v>44860</v>
      </c>
      <c r="C172" s="42" t="s">
        <v>126</v>
      </c>
      <c r="D172" s="43" t="s">
        <v>147</v>
      </c>
      <c r="E172" s="43" t="s">
        <v>327</v>
      </c>
      <c r="F172" s="14">
        <v>52</v>
      </c>
      <c r="G172" s="14">
        <v>1</v>
      </c>
      <c r="H172" s="14">
        <v>0</v>
      </c>
      <c r="I172" s="14">
        <v>0</v>
      </c>
      <c r="J172" s="14">
        <v>389</v>
      </c>
      <c r="K172" s="14"/>
      <c r="L172" s="12"/>
    </row>
    <row r="173" spans="1:12" s="35" customFormat="1" ht="13.5" customHeight="1" x14ac:dyDescent="0.25">
      <c r="A173" s="11">
        <v>12</v>
      </c>
      <c r="B173" s="13">
        <v>44862</v>
      </c>
      <c r="C173" s="42" t="s">
        <v>129</v>
      </c>
      <c r="D173" s="43" t="s">
        <v>252</v>
      </c>
      <c r="E173" s="43" t="s">
        <v>328</v>
      </c>
      <c r="F173" s="14">
        <v>27</v>
      </c>
      <c r="G173" s="14">
        <v>0</v>
      </c>
      <c r="H173" s="14">
        <v>1</v>
      </c>
      <c r="I173" s="14">
        <v>0</v>
      </c>
      <c r="J173" s="14">
        <v>262</v>
      </c>
      <c r="K173" s="14"/>
      <c r="L173" s="12"/>
    </row>
    <row r="174" spans="1:12" s="35" customFormat="1" ht="13.5" customHeight="1" x14ac:dyDescent="0.25">
      <c r="A174" s="11">
        <v>13</v>
      </c>
      <c r="B174" s="13">
        <v>44865</v>
      </c>
      <c r="C174" s="42" t="s">
        <v>123</v>
      </c>
      <c r="D174" s="43" t="s">
        <v>127</v>
      </c>
      <c r="E174" s="43" t="s">
        <v>329</v>
      </c>
      <c r="F174" s="14">
        <v>25</v>
      </c>
      <c r="G174" s="14">
        <v>0</v>
      </c>
      <c r="H174" s="14">
        <v>1</v>
      </c>
      <c r="I174" s="14">
        <v>0</v>
      </c>
      <c r="J174" s="14">
        <v>295</v>
      </c>
      <c r="K174" s="14"/>
      <c r="L174" s="12"/>
    </row>
    <row r="175" spans="1:12" s="35" customFormat="1" ht="13.5" customHeight="1" x14ac:dyDescent="0.25">
      <c r="A175" s="11"/>
      <c r="B175" s="20" t="s">
        <v>31</v>
      </c>
      <c r="C175" s="20"/>
      <c r="D175" s="20"/>
      <c r="E175" s="21"/>
      <c r="F175" s="22">
        <f>SUM(F161:F174)</f>
        <v>627</v>
      </c>
      <c r="G175" s="22">
        <f>SUM(G161:G174)</f>
        <v>14</v>
      </c>
      <c r="H175" s="22">
        <f>SUM(H161:H174)</f>
        <v>51</v>
      </c>
      <c r="I175" s="22">
        <f>SUM(I161:I174)</f>
        <v>12</v>
      </c>
      <c r="J175" s="22">
        <f>SUM(J161:J174)</f>
        <v>7227</v>
      </c>
      <c r="K175" s="22">
        <f>2328-11</f>
        <v>2317</v>
      </c>
      <c r="L175" s="22"/>
    </row>
    <row r="176" spans="1:12" ht="13.5" customHeight="1" x14ac:dyDescent="0.25">
      <c r="A176" s="35"/>
    </row>
    <row r="177" spans="1:12" ht="13.5" customHeight="1" x14ac:dyDescent="0.25">
      <c r="B177" s="1" t="s">
        <v>0</v>
      </c>
      <c r="C177" s="1" t="s">
        <v>5</v>
      </c>
      <c r="D177" s="1" t="s">
        <v>1</v>
      </c>
      <c r="E177" s="3" t="s">
        <v>2</v>
      </c>
      <c r="F177" s="1" t="s">
        <v>4</v>
      </c>
      <c r="G177" s="1" t="s">
        <v>7</v>
      </c>
      <c r="H177" s="1" t="s">
        <v>9</v>
      </c>
      <c r="I177" s="1" t="s">
        <v>10</v>
      </c>
      <c r="J177" s="1" t="s">
        <v>11</v>
      </c>
      <c r="K177" s="1" t="s">
        <v>12</v>
      </c>
      <c r="L177" s="39" t="s">
        <v>7</v>
      </c>
    </row>
    <row r="178" spans="1:12" s="35" customFormat="1" ht="13.5" customHeight="1" x14ac:dyDescent="0.25">
      <c r="B178" s="5" t="s">
        <v>69</v>
      </c>
      <c r="C178" s="8"/>
      <c r="D178" s="8"/>
      <c r="E178" s="9"/>
      <c r="F178" s="8"/>
      <c r="G178" s="8"/>
      <c r="H178" s="8"/>
      <c r="I178" s="8"/>
      <c r="J178" s="8"/>
      <c r="K178" s="8"/>
      <c r="L178" s="8"/>
    </row>
    <row r="179" spans="1:12" s="35" customFormat="1" ht="13.5" customHeight="1" x14ac:dyDescent="0.25">
      <c r="B179" s="13"/>
      <c r="C179" s="42"/>
      <c r="D179" s="43"/>
      <c r="E179" s="43"/>
      <c r="F179" s="14"/>
      <c r="G179" s="14"/>
      <c r="H179" s="14"/>
      <c r="I179" s="14"/>
      <c r="J179" s="31"/>
      <c r="K179" s="14"/>
      <c r="L179" s="12"/>
    </row>
    <row r="180" spans="1:12" ht="13.5" customHeight="1" x14ac:dyDescent="0.25">
      <c r="A180" s="11">
        <v>1</v>
      </c>
      <c r="B180" s="13"/>
      <c r="C180" s="42"/>
      <c r="D180" s="43"/>
      <c r="E180" s="43"/>
      <c r="F180" s="14"/>
      <c r="G180" s="14"/>
      <c r="H180" s="14"/>
      <c r="I180" s="14"/>
      <c r="J180" s="31"/>
      <c r="K180" s="14"/>
      <c r="L180" s="12"/>
    </row>
    <row r="181" spans="1:12" s="35" customFormat="1" ht="13.5" customHeight="1" x14ac:dyDescent="0.25">
      <c r="A181" s="11">
        <v>2</v>
      </c>
      <c r="B181" s="13"/>
      <c r="C181" s="42"/>
      <c r="D181" s="43"/>
      <c r="E181" s="43"/>
      <c r="F181" s="14"/>
      <c r="G181" s="14"/>
      <c r="H181" s="14"/>
      <c r="I181" s="14"/>
      <c r="J181" s="31"/>
      <c r="K181" s="14"/>
      <c r="L181" s="47"/>
    </row>
    <row r="182" spans="1:12" s="35" customFormat="1" ht="13.5" customHeight="1" x14ac:dyDescent="0.25">
      <c r="A182" s="11">
        <v>3</v>
      </c>
      <c r="B182" s="13"/>
      <c r="C182" s="42"/>
      <c r="D182" s="43"/>
      <c r="E182" s="43"/>
      <c r="F182" s="14"/>
      <c r="G182" s="14"/>
      <c r="H182" s="14"/>
      <c r="I182" s="14"/>
      <c r="J182" s="31"/>
      <c r="K182" s="14"/>
      <c r="L182" s="12"/>
    </row>
    <row r="183" spans="1:12" ht="13.5" customHeight="1" x14ac:dyDescent="0.25">
      <c r="A183" s="11">
        <v>4</v>
      </c>
      <c r="B183" s="13"/>
      <c r="C183" s="42"/>
      <c r="D183" s="43"/>
      <c r="E183" s="43"/>
      <c r="F183" s="14"/>
      <c r="G183" s="14"/>
      <c r="H183" s="14"/>
      <c r="I183" s="14"/>
      <c r="J183" s="31"/>
      <c r="K183" s="14"/>
      <c r="L183" s="12"/>
    </row>
    <row r="184" spans="1:12" ht="13.5" customHeight="1" x14ac:dyDescent="0.25">
      <c r="A184" s="11">
        <v>5</v>
      </c>
      <c r="B184" s="13"/>
      <c r="C184" s="42"/>
      <c r="D184" s="43"/>
      <c r="E184" s="43"/>
      <c r="F184" s="14"/>
      <c r="G184" s="14"/>
      <c r="H184" s="14"/>
      <c r="I184" s="14"/>
      <c r="J184" s="31"/>
      <c r="K184" s="14"/>
      <c r="L184" s="12"/>
    </row>
    <row r="185" spans="1:12" s="35" customFormat="1" ht="13.5" customHeight="1" x14ac:dyDescent="0.25">
      <c r="A185" s="11">
        <v>6</v>
      </c>
      <c r="B185" s="13"/>
      <c r="C185" s="42"/>
      <c r="D185" s="43"/>
      <c r="E185" s="43"/>
      <c r="F185" s="14"/>
      <c r="G185" s="14"/>
      <c r="H185" s="14"/>
      <c r="I185" s="14"/>
      <c r="J185" s="31"/>
      <c r="K185" s="14"/>
      <c r="L185" s="12"/>
    </row>
    <row r="186" spans="1:12" ht="13.5" customHeight="1" x14ac:dyDescent="0.25">
      <c r="A186" s="11">
        <v>7</v>
      </c>
      <c r="B186" s="13"/>
      <c r="C186" s="42"/>
      <c r="D186" s="43"/>
      <c r="E186" s="43"/>
      <c r="F186" s="14"/>
      <c r="G186" s="14"/>
      <c r="H186" s="14"/>
      <c r="I186" s="14"/>
      <c r="J186" s="31"/>
      <c r="K186" s="14"/>
      <c r="L186" s="12"/>
    </row>
    <row r="187" spans="1:12" ht="13.5" customHeight="1" x14ac:dyDescent="0.25">
      <c r="A187" s="11">
        <v>8</v>
      </c>
      <c r="B187" s="13"/>
      <c r="C187" s="42"/>
      <c r="D187" s="43"/>
      <c r="E187" s="43"/>
      <c r="F187" s="14"/>
      <c r="G187" s="14"/>
      <c r="H187" s="14"/>
      <c r="I187" s="14"/>
      <c r="J187" s="31"/>
      <c r="K187" s="14"/>
      <c r="L187" s="12"/>
    </row>
    <row r="188" spans="1:12" s="35" customFormat="1" ht="13.5" customHeight="1" x14ac:dyDescent="0.25">
      <c r="A188" s="11">
        <v>9</v>
      </c>
      <c r="B188" s="13"/>
      <c r="C188" s="42"/>
      <c r="D188" s="43"/>
      <c r="E188" s="43"/>
      <c r="F188" s="14"/>
      <c r="G188" s="14"/>
      <c r="H188" s="14"/>
      <c r="I188" s="14"/>
      <c r="J188" s="31"/>
      <c r="K188" s="14"/>
      <c r="L188" s="12"/>
    </row>
    <row r="189" spans="1:12" ht="13.5" customHeight="1" x14ac:dyDescent="0.25">
      <c r="A189" s="11">
        <v>10</v>
      </c>
      <c r="B189" s="13"/>
      <c r="C189" s="42"/>
      <c r="D189" s="43"/>
      <c r="E189" s="43"/>
      <c r="F189" s="14"/>
      <c r="G189" s="14"/>
      <c r="H189" s="14"/>
      <c r="I189" s="14"/>
      <c r="J189" s="31"/>
      <c r="K189" s="14"/>
      <c r="L189" s="12"/>
    </row>
    <row r="190" spans="1:12" s="35" customFormat="1" ht="13.5" customHeight="1" x14ac:dyDescent="0.25">
      <c r="A190" s="11">
        <v>11</v>
      </c>
      <c r="B190" s="13"/>
      <c r="C190" s="42"/>
      <c r="D190" s="43"/>
      <c r="E190" s="43"/>
      <c r="F190" s="14"/>
      <c r="G190" s="14"/>
      <c r="H190" s="14"/>
      <c r="I190" s="14"/>
      <c r="J190" s="31"/>
      <c r="K190" s="14"/>
      <c r="L190" s="12"/>
    </row>
    <row r="191" spans="1:12" s="35" customFormat="1" ht="13.5" customHeight="1" x14ac:dyDescent="0.25">
      <c r="A191" s="11">
        <v>12</v>
      </c>
      <c r="B191" s="13"/>
      <c r="C191" s="42"/>
      <c r="D191" s="20"/>
      <c r="E191" s="43"/>
      <c r="F191" s="14"/>
      <c r="G191" s="14"/>
      <c r="H191" s="14"/>
      <c r="I191" s="14"/>
      <c r="J191" s="31"/>
      <c r="K191" s="14"/>
      <c r="L191" s="12"/>
    </row>
    <row r="192" spans="1:12" s="35" customFormat="1" ht="13.5" customHeight="1" x14ac:dyDescent="0.25">
      <c r="A192" s="11">
        <v>13</v>
      </c>
      <c r="B192" s="20" t="s">
        <v>31</v>
      </c>
      <c r="C192" s="20"/>
      <c r="D192"/>
      <c r="E192" s="21"/>
      <c r="F192" s="22">
        <f t="shared" ref="F192:J192" si="1">SUM(F179:F191)</f>
        <v>0</v>
      </c>
      <c r="G192" s="22">
        <f t="shared" si="1"/>
        <v>0</v>
      </c>
      <c r="H192" s="22">
        <f t="shared" si="1"/>
        <v>0</v>
      </c>
      <c r="I192" s="22">
        <f t="shared" si="1"/>
        <v>0</v>
      </c>
      <c r="J192" s="22">
        <f t="shared" si="1"/>
        <v>0</v>
      </c>
      <c r="K192" s="22"/>
      <c r="L192" s="22"/>
    </row>
    <row r="193" spans="1:12" s="35" customFormat="1" ht="13.5" customHeight="1" x14ac:dyDescent="0.25">
      <c r="B193"/>
      <c r="C193"/>
      <c r="D193" s="1" t="s">
        <v>1</v>
      </c>
      <c r="E193"/>
      <c r="F193"/>
      <c r="G193"/>
      <c r="H193"/>
      <c r="I193"/>
      <c r="J193"/>
      <c r="K193"/>
      <c r="L193"/>
    </row>
    <row r="194" spans="1:12" ht="13.5" customHeight="1" x14ac:dyDescent="0.25">
      <c r="B194" s="1" t="s">
        <v>0</v>
      </c>
      <c r="C194" s="1" t="s">
        <v>5</v>
      </c>
      <c r="D194" s="8"/>
      <c r="E194" s="3" t="s">
        <v>2</v>
      </c>
      <c r="F194" s="1" t="s">
        <v>4</v>
      </c>
      <c r="G194" s="1" t="s">
        <v>7</v>
      </c>
      <c r="H194" s="1" t="s">
        <v>9</v>
      </c>
      <c r="I194" s="1" t="s">
        <v>10</v>
      </c>
      <c r="J194" s="1" t="s">
        <v>11</v>
      </c>
      <c r="K194" s="1" t="s">
        <v>12</v>
      </c>
      <c r="L194" s="39" t="s">
        <v>7</v>
      </c>
    </row>
    <row r="195" spans="1:12" ht="13.5" customHeight="1" x14ac:dyDescent="0.25">
      <c r="A195" s="35"/>
      <c r="B195" s="5" t="s">
        <v>70</v>
      </c>
      <c r="C195" s="8"/>
      <c r="D195" s="53"/>
      <c r="E195" s="9"/>
      <c r="F195" s="8"/>
      <c r="G195" s="8"/>
      <c r="H195" s="8"/>
      <c r="I195" s="8"/>
      <c r="J195" s="8"/>
      <c r="K195" s="8"/>
      <c r="L195" s="8"/>
    </row>
    <row r="196" spans="1:12" ht="13.5" customHeight="1" x14ac:dyDescent="0.25">
      <c r="A196" s="35"/>
      <c r="B196" s="44"/>
      <c r="C196" s="53"/>
      <c r="D196" s="53"/>
      <c r="E196" s="54"/>
      <c r="F196" s="28"/>
      <c r="G196" s="28"/>
      <c r="H196" s="28"/>
      <c r="I196" s="28"/>
      <c r="J196" s="28"/>
      <c r="K196" s="25"/>
      <c r="L196" s="25"/>
    </row>
    <row r="197" spans="1:12" s="35" customFormat="1" ht="13.5" customHeight="1" x14ac:dyDescent="0.25">
      <c r="A197" s="11">
        <v>1</v>
      </c>
      <c r="B197" s="44"/>
      <c r="C197" s="53"/>
      <c r="D197" s="53"/>
      <c r="E197" s="54"/>
      <c r="F197" s="28"/>
      <c r="G197" s="28"/>
      <c r="H197" s="28"/>
      <c r="I197" s="28"/>
      <c r="J197" s="28"/>
      <c r="K197" s="25"/>
      <c r="L197" s="25"/>
    </row>
    <row r="198" spans="1:12" s="35" customFormat="1" ht="13.5" customHeight="1" x14ac:dyDescent="0.25">
      <c r="A198" s="11">
        <v>2</v>
      </c>
      <c r="B198" s="44"/>
      <c r="C198" s="53"/>
      <c r="D198" s="45"/>
      <c r="E198" s="54"/>
      <c r="F198" s="28"/>
      <c r="G198" s="28"/>
      <c r="H198" s="28"/>
      <c r="I198" s="28"/>
      <c r="J198" s="28"/>
      <c r="K198" s="25"/>
      <c r="L198" s="25"/>
    </row>
    <row r="199" spans="1:12" s="35" customFormat="1" ht="13.5" customHeight="1" x14ac:dyDescent="0.25">
      <c r="A199" s="11">
        <v>3</v>
      </c>
      <c r="B199" s="52"/>
      <c r="C199" s="52"/>
      <c r="D199" s="45"/>
      <c r="E199" s="30"/>
      <c r="F199" s="16"/>
      <c r="G199" s="16"/>
      <c r="H199" s="16"/>
      <c r="I199" s="16"/>
      <c r="J199" s="16"/>
      <c r="K199" s="29"/>
      <c r="L199" s="29"/>
    </row>
    <row r="200" spans="1:12" s="35" customFormat="1" ht="13.5" customHeight="1" x14ac:dyDescent="0.25">
      <c r="A200" s="11">
        <v>4</v>
      </c>
      <c r="B200" s="52"/>
      <c r="C200" s="52"/>
      <c r="D200" s="45"/>
      <c r="E200" s="30"/>
      <c r="F200" s="16"/>
      <c r="G200" s="16"/>
      <c r="H200" s="16"/>
      <c r="I200" s="16"/>
      <c r="J200" s="16"/>
      <c r="K200" s="29"/>
      <c r="L200" s="29"/>
    </row>
    <row r="201" spans="1:12" s="35" customFormat="1" ht="13.5" customHeight="1" x14ac:dyDescent="0.25">
      <c r="A201" s="11">
        <v>5</v>
      </c>
      <c r="B201" s="52"/>
      <c r="C201" s="52"/>
      <c r="D201" s="45"/>
      <c r="E201" s="30"/>
      <c r="F201" s="16"/>
      <c r="G201" s="16"/>
      <c r="H201" s="16"/>
      <c r="I201" s="16"/>
      <c r="J201" s="16"/>
      <c r="K201" s="29"/>
      <c r="L201" s="29"/>
    </row>
    <row r="202" spans="1:12" ht="13.5" customHeight="1" x14ac:dyDescent="0.25">
      <c r="A202" s="11">
        <v>6</v>
      </c>
      <c r="B202" s="52"/>
      <c r="C202" s="52"/>
      <c r="D202" s="53"/>
      <c r="E202" s="30"/>
      <c r="F202" s="16"/>
      <c r="G202" s="16"/>
      <c r="H202" s="16"/>
      <c r="I202" s="16"/>
      <c r="J202" s="16"/>
      <c r="K202" s="16"/>
      <c r="L202" s="16"/>
    </row>
    <row r="203" spans="1:12" ht="13.5" customHeight="1" x14ac:dyDescent="0.25">
      <c r="A203" s="11">
        <v>7</v>
      </c>
      <c r="B203" s="44"/>
      <c r="C203" s="53"/>
      <c r="D203" s="53"/>
      <c r="E203" s="54"/>
      <c r="F203" s="28"/>
      <c r="G203" s="28"/>
      <c r="H203" s="28"/>
      <c r="I203" s="28"/>
      <c r="J203" s="28"/>
      <c r="K203" s="25"/>
      <c r="L203" s="25"/>
    </row>
    <row r="204" spans="1:12" ht="13.5" customHeight="1" x14ac:dyDescent="0.25">
      <c r="A204" s="11">
        <v>8</v>
      </c>
      <c r="B204" s="44"/>
      <c r="C204" s="53"/>
      <c r="D204" s="53"/>
      <c r="E204" s="54"/>
      <c r="F204" s="28"/>
      <c r="G204" s="28"/>
      <c r="H204" s="28"/>
      <c r="I204" s="28"/>
      <c r="J204" s="28"/>
      <c r="K204" s="25"/>
      <c r="L204" s="25"/>
    </row>
    <row r="205" spans="1:12" ht="13.5" customHeight="1" x14ac:dyDescent="0.25">
      <c r="A205" s="11">
        <v>9</v>
      </c>
      <c r="B205" s="44"/>
      <c r="C205" s="53"/>
      <c r="D205" s="53"/>
      <c r="E205" s="54"/>
      <c r="F205" s="28"/>
      <c r="G205" s="28"/>
      <c r="H205" s="28"/>
      <c r="I205" s="28"/>
      <c r="J205" s="28"/>
      <c r="K205" s="25"/>
      <c r="L205" s="25"/>
    </row>
    <row r="206" spans="1:12" ht="13.5" customHeight="1" x14ac:dyDescent="0.25">
      <c r="A206" s="11">
        <v>10</v>
      </c>
      <c r="B206" s="44"/>
      <c r="C206" s="53"/>
      <c r="D206" s="45"/>
      <c r="E206" s="54"/>
      <c r="F206" s="28"/>
      <c r="G206" s="28"/>
      <c r="H206" s="28"/>
      <c r="I206" s="28"/>
      <c r="J206" s="28"/>
      <c r="K206" s="25"/>
      <c r="L206" s="25"/>
    </row>
    <row r="207" spans="1:12" ht="13.5" customHeight="1" x14ac:dyDescent="0.25">
      <c r="A207" s="11">
        <v>11</v>
      </c>
      <c r="B207" s="52"/>
      <c r="C207" s="52"/>
      <c r="D207" s="45"/>
      <c r="E207" s="30"/>
      <c r="F207" s="16"/>
      <c r="G207" s="16"/>
      <c r="H207" s="16"/>
      <c r="I207" s="16"/>
      <c r="J207" s="16"/>
      <c r="K207" s="16"/>
      <c r="L207" s="16"/>
    </row>
    <row r="208" spans="1:12" ht="13.5" customHeight="1" x14ac:dyDescent="0.25">
      <c r="A208" s="11">
        <v>12</v>
      </c>
      <c r="B208" s="52"/>
      <c r="C208" s="52"/>
      <c r="D208" s="45"/>
      <c r="E208" s="30"/>
      <c r="F208" s="16"/>
      <c r="G208" s="16"/>
      <c r="H208" s="16"/>
      <c r="I208" s="16"/>
      <c r="J208" s="16"/>
      <c r="K208" s="16"/>
      <c r="L208" s="16"/>
    </row>
    <row r="209" spans="1:12" ht="13.5" customHeight="1" x14ac:dyDescent="0.25">
      <c r="A209" s="11">
        <v>13</v>
      </c>
      <c r="B209" s="52"/>
      <c r="C209" s="52"/>
      <c r="D209" s="53"/>
      <c r="E209" s="30"/>
      <c r="F209" s="16"/>
      <c r="G209" s="16"/>
      <c r="H209" s="16"/>
      <c r="I209" s="16"/>
      <c r="J209" s="16"/>
      <c r="K209" s="16"/>
      <c r="L209" s="16"/>
    </row>
    <row r="210" spans="1:12" ht="13.5" customHeight="1" x14ac:dyDescent="0.25">
      <c r="A210" s="11">
        <v>14</v>
      </c>
      <c r="B210" s="44"/>
      <c r="C210" s="53"/>
      <c r="D210" s="20"/>
      <c r="E210" s="54"/>
      <c r="F210" s="28"/>
      <c r="G210" s="28"/>
      <c r="H210" s="28"/>
      <c r="I210" s="28"/>
      <c r="J210" s="28"/>
      <c r="K210" s="25"/>
      <c r="L210" s="25"/>
    </row>
    <row r="211" spans="1:12" ht="13.5" customHeight="1" x14ac:dyDescent="0.25">
      <c r="A211" s="11">
        <v>15</v>
      </c>
      <c r="B211" s="20" t="s">
        <v>31</v>
      </c>
      <c r="C211" s="20"/>
      <c r="E211" s="21"/>
      <c r="F211" s="22">
        <f t="shared" ref="F211:J211" si="2">SUM(F196:F210)</f>
        <v>0</v>
      </c>
      <c r="G211" s="22">
        <f t="shared" si="2"/>
        <v>0</v>
      </c>
      <c r="H211" s="22">
        <f t="shared" si="2"/>
        <v>0</v>
      </c>
      <c r="I211" s="22">
        <f t="shared" si="2"/>
        <v>0</v>
      </c>
      <c r="J211" s="22">
        <f t="shared" si="2"/>
        <v>0</v>
      </c>
      <c r="K211" s="22"/>
      <c r="L211" s="22"/>
    </row>
    <row r="212" spans="1:12" ht="13.5" customHeight="1" x14ac:dyDescent="0.25">
      <c r="A212" s="35"/>
    </row>
    <row r="213" spans="1:12" ht="13.5" customHeight="1" x14ac:dyDescent="0.25"/>
    <row r="214" spans="1:12" ht="13.5" customHeight="1" x14ac:dyDescent="0.25"/>
    <row r="215" spans="1:12" ht="13.5" customHeight="1" x14ac:dyDescent="0.25"/>
    <row r="216" spans="1:12" ht="13.5" customHeight="1" x14ac:dyDescent="0.25"/>
    <row r="217" spans="1:12" ht="13.5" customHeight="1" x14ac:dyDescent="0.25"/>
    <row r="218" spans="1:12" ht="13.5" customHeight="1" x14ac:dyDescent="0.25"/>
    <row r="219" spans="1:12" ht="13.5" customHeight="1" x14ac:dyDescent="0.25"/>
    <row r="220" spans="1:12" ht="13.5" customHeight="1" x14ac:dyDescent="0.25"/>
    <row r="221" spans="1:12" ht="13.5" customHeight="1" x14ac:dyDescent="0.25"/>
    <row r="222" spans="1:12" ht="13.5" customHeight="1" x14ac:dyDescent="0.25"/>
    <row r="223" spans="1:12" ht="13.5" customHeight="1" x14ac:dyDescent="0.25"/>
    <row r="224" spans="1:12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  <row r="1002" ht="13.5" customHeight="1" x14ac:dyDescent="0.25"/>
    <row r="1003" ht="13.5" customHeight="1" x14ac:dyDescent="0.25"/>
    <row r="1004" ht="13.5" customHeight="1" x14ac:dyDescent="0.25"/>
    <row r="1005" ht="13.5" customHeight="1" x14ac:dyDescent="0.25"/>
    <row r="1006" ht="13.5" customHeight="1" x14ac:dyDescent="0.25"/>
    <row r="1007" ht="13.5" customHeight="1" x14ac:dyDescent="0.25"/>
    <row r="1008" ht="13.5" customHeight="1" x14ac:dyDescent="0.25"/>
    <row r="1009" ht="13.5" customHeight="1" x14ac:dyDescent="0.25"/>
    <row r="1010" ht="13.5" customHeight="1" x14ac:dyDescent="0.25"/>
    <row r="1011" ht="13.5" customHeight="1" x14ac:dyDescent="0.25"/>
    <row r="1012" ht="13.5" customHeight="1" x14ac:dyDescent="0.25"/>
    <row r="1013" ht="13.5" customHeight="1" x14ac:dyDescent="0.25"/>
    <row r="1014" ht="13.5" customHeight="1" x14ac:dyDescent="0.25"/>
    <row r="1015" ht="13.5" customHeight="1" x14ac:dyDescent="0.25"/>
    <row r="1016" ht="13.5" customHeight="1" x14ac:dyDescent="0.25"/>
    <row r="1017" ht="13.5" customHeight="1" x14ac:dyDescent="0.25"/>
    <row r="1018" ht="13.5" customHeight="1" x14ac:dyDescent="0.25"/>
    <row r="1019" ht="13.5" customHeight="1" x14ac:dyDescent="0.25"/>
    <row r="1020" ht="13.5" customHeight="1" x14ac:dyDescent="0.25"/>
    <row r="1021" ht="13.5" customHeight="1" x14ac:dyDescent="0.25"/>
    <row r="1022" ht="13.5" customHeight="1" x14ac:dyDescent="0.25"/>
    <row r="1023" ht="13.5" customHeight="1" x14ac:dyDescent="0.25"/>
    <row r="1024" ht="13.5" customHeight="1" x14ac:dyDescent="0.25"/>
    <row r="1025" ht="13.5" customHeight="1" x14ac:dyDescent="0.25"/>
    <row r="1026" ht="13.5" customHeight="1" x14ac:dyDescent="0.25"/>
    <row r="1027" ht="13.5" customHeight="1" x14ac:dyDescent="0.25"/>
    <row r="1028" ht="13.5" customHeight="1" x14ac:dyDescent="0.25"/>
    <row r="1029" ht="13.5" customHeight="1" x14ac:dyDescent="0.25"/>
    <row r="1030" ht="13.5" customHeight="1" x14ac:dyDescent="0.25"/>
    <row r="1031" ht="13.5" customHeight="1" x14ac:dyDescent="0.25"/>
    <row r="1032" ht="13.5" customHeight="1" x14ac:dyDescent="0.25"/>
    <row r="1033" ht="13.5" customHeight="1" x14ac:dyDescent="0.25"/>
    <row r="1034" ht="13.5" customHeight="1" x14ac:dyDescent="0.25"/>
    <row r="1035" ht="13.5" customHeight="1" x14ac:dyDescent="0.25"/>
    <row r="1036" ht="13.5" customHeight="1" x14ac:dyDescent="0.25"/>
    <row r="1037" ht="13.5" customHeight="1" x14ac:dyDescent="0.25"/>
    <row r="1038" ht="13.5" customHeight="1" x14ac:dyDescent="0.25"/>
    <row r="1039" ht="13.5" customHeight="1" x14ac:dyDescent="0.25"/>
    <row r="1040" ht="13.5" customHeight="1" x14ac:dyDescent="0.25"/>
    <row r="1041" ht="13.5" customHeight="1" x14ac:dyDescent="0.25"/>
    <row r="1042" ht="13.5" customHeight="1" x14ac:dyDescent="0.25"/>
    <row r="1043" ht="13.5" customHeight="1" x14ac:dyDescent="0.25"/>
  </sheetData>
  <hyperlinks>
    <hyperlink ref="E20" r:id="rId1" display="https://www.facebook.com/trlaselva/?__cft__%5b0%5d=AZXLt8s9Ka8Y6fFoea5fuJUipwF6XdqXpuoJd0CZpXrReqdWenncUz4QdabAgPfhM1NKfYwmnRqr2K0eq__zx4LfCwVcYEDM2ko1LYTHGCu_2LKrdkhohji5KiVYMuy7MOQhZh38Jclai8tBzefKjNMbMRPIxaeSZmz3W0cRVqwMtA&amp;__tn__=kK-R" xr:uid="{F9B701DD-BF0F-4AEE-93CC-43F986EE9583}"/>
  </hyperlinks>
  <pageMargins left="0.7" right="0.7" top="0.75" bottom="0.75" header="0" footer="0"/>
  <pageSetup paperSize="9" orientation="portrait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0812-86A0-498B-91D0-E0BD6F8BCF36}">
  <dimension ref="A1:E69"/>
  <sheetViews>
    <sheetView topLeftCell="A40" workbookViewId="0">
      <selection activeCell="E44" sqref="E44"/>
    </sheetView>
  </sheetViews>
  <sheetFormatPr defaultColWidth="11.42578125" defaultRowHeight="15" x14ac:dyDescent="0.25"/>
  <cols>
    <col min="1" max="1" width="3.7109375" customWidth="1"/>
    <col min="2" max="2" width="128" bestFit="1" customWidth="1"/>
    <col min="3" max="3" width="16.140625" bestFit="1" customWidth="1"/>
  </cols>
  <sheetData>
    <row r="1" spans="1:5" x14ac:dyDescent="0.25">
      <c r="A1" s="35"/>
      <c r="B1" s="1" t="s">
        <v>87</v>
      </c>
      <c r="C1" s="1" t="s">
        <v>88</v>
      </c>
      <c r="D1" s="1" t="s">
        <v>89</v>
      </c>
      <c r="E1" s="1" t="s">
        <v>90</v>
      </c>
    </row>
    <row r="2" spans="1:5" x14ac:dyDescent="0.25">
      <c r="A2" s="35"/>
      <c r="B2" s="5" t="s">
        <v>15</v>
      </c>
      <c r="C2" s="8"/>
      <c r="D2" s="8"/>
      <c r="E2" s="8"/>
    </row>
    <row r="3" spans="1:5" x14ac:dyDescent="0.25">
      <c r="A3" s="11">
        <v>1</v>
      </c>
      <c r="B3" s="31"/>
      <c r="C3" s="58"/>
      <c r="D3" s="59"/>
      <c r="E3" s="56"/>
    </row>
    <row r="4" spans="1:5" x14ac:dyDescent="0.25">
      <c r="A4" s="11">
        <v>2</v>
      </c>
      <c r="B4" s="31"/>
      <c r="C4" s="58"/>
      <c r="D4" s="59"/>
      <c r="E4" s="56"/>
    </row>
    <row r="5" spans="1:5" x14ac:dyDescent="0.25">
      <c r="A5" s="11">
        <v>3</v>
      </c>
      <c r="B5" s="31"/>
      <c r="C5" s="58"/>
      <c r="D5" s="59"/>
      <c r="E5" s="56"/>
    </row>
    <row r="6" spans="1:5" x14ac:dyDescent="0.25">
      <c r="A6" s="11">
        <v>4</v>
      </c>
      <c r="B6" s="31"/>
      <c r="C6" s="58"/>
      <c r="D6" s="59"/>
      <c r="E6" s="56"/>
    </row>
    <row r="7" spans="1:5" x14ac:dyDescent="0.25">
      <c r="A7" s="11">
        <v>5</v>
      </c>
      <c r="B7" s="31"/>
      <c r="C7" s="58"/>
      <c r="D7" s="59"/>
      <c r="E7" s="56"/>
    </row>
    <row r="8" spans="1:5" x14ac:dyDescent="0.25">
      <c r="A8" s="11">
        <v>6</v>
      </c>
      <c r="B8" s="31"/>
      <c r="C8" s="58"/>
      <c r="D8" s="59"/>
      <c r="E8" s="56"/>
    </row>
    <row r="9" spans="1:5" x14ac:dyDescent="0.25">
      <c r="A9" s="11">
        <v>7</v>
      </c>
      <c r="B9" s="58"/>
      <c r="C9" s="58"/>
      <c r="D9" s="59"/>
      <c r="E9" s="56"/>
    </row>
    <row r="10" spans="1:5" x14ac:dyDescent="0.25">
      <c r="A10" s="11">
        <v>8</v>
      </c>
      <c r="B10" s="31"/>
      <c r="C10" s="58"/>
      <c r="D10" s="59"/>
      <c r="E10" s="56"/>
    </row>
    <row r="11" spans="1:5" x14ac:dyDescent="0.25">
      <c r="A11" s="11">
        <v>9</v>
      </c>
      <c r="B11" s="31"/>
      <c r="C11" s="58"/>
      <c r="D11" s="59"/>
      <c r="E11" s="56"/>
    </row>
    <row r="12" spans="1:5" x14ac:dyDescent="0.25">
      <c r="A12" s="11">
        <v>10</v>
      </c>
      <c r="B12" s="31"/>
      <c r="C12" s="31"/>
      <c r="D12" s="59"/>
      <c r="E12" s="56"/>
    </row>
    <row r="13" spans="1:5" x14ac:dyDescent="0.25">
      <c r="A13" s="11">
        <v>11</v>
      </c>
      <c r="B13" s="31"/>
      <c r="C13" s="31"/>
      <c r="D13" s="59"/>
      <c r="E13" s="56"/>
    </row>
    <row r="14" spans="1:5" x14ac:dyDescent="0.25">
      <c r="A14" s="35"/>
      <c r="B14" s="20" t="s">
        <v>31</v>
      </c>
      <c r="C14" s="20"/>
      <c r="D14" s="60">
        <f>SUM(D3:D13)</f>
        <v>0</v>
      </c>
      <c r="E14" s="57">
        <f>SUM(E3:E13)</f>
        <v>0</v>
      </c>
    </row>
    <row r="16" spans="1:5" x14ac:dyDescent="0.25">
      <c r="A16" s="35"/>
      <c r="B16" s="1" t="s">
        <v>87</v>
      </c>
      <c r="C16" s="1" t="s">
        <v>88</v>
      </c>
      <c r="D16" s="1" t="s">
        <v>89</v>
      </c>
      <c r="E16" s="1" t="s">
        <v>90</v>
      </c>
    </row>
    <row r="17" spans="1:5" x14ac:dyDescent="0.25">
      <c r="A17" s="35"/>
      <c r="B17" s="5" t="s">
        <v>17</v>
      </c>
      <c r="C17" s="8"/>
      <c r="D17" s="8"/>
      <c r="E17" s="8"/>
    </row>
    <row r="18" spans="1:5" x14ac:dyDescent="0.25">
      <c r="A18" s="11">
        <v>1</v>
      </c>
      <c r="B18" s="31"/>
      <c r="C18" s="58"/>
      <c r="D18" s="59"/>
      <c r="E18" s="56"/>
    </row>
    <row r="19" spans="1:5" x14ac:dyDescent="0.25">
      <c r="A19" s="11">
        <v>2</v>
      </c>
      <c r="B19" s="31"/>
      <c r="C19" s="58"/>
      <c r="D19" s="59"/>
      <c r="E19" s="56"/>
    </row>
    <row r="20" spans="1:5" x14ac:dyDescent="0.25">
      <c r="A20" s="11">
        <v>3</v>
      </c>
      <c r="B20" s="31"/>
      <c r="C20" s="31"/>
      <c r="D20" s="59"/>
      <c r="E20" s="56"/>
    </row>
    <row r="21" spans="1:5" x14ac:dyDescent="0.25">
      <c r="A21" s="11">
        <v>4</v>
      </c>
      <c r="B21" s="31"/>
      <c r="C21" s="31"/>
      <c r="D21" s="59"/>
      <c r="E21" s="56"/>
    </row>
    <row r="22" spans="1:5" x14ac:dyDescent="0.25">
      <c r="A22" s="11">
        <v>5</v>
      </c>
      <c r="B22" s="31"/>
      <c r="C22" s="58"/>
      <c r="D22" s="59"/>
      <c r="E22" s="56"/>
    </row>
    <row r="23" spans="1:5" x14ac:dyDescent="0.25">
      <c r="A23" s="35"/>
      <c r="B23" s="20" t="s">
        <v>31</v>
      </c>
      <c r="C23" s="20"/>
      <c r="D23" s="60">
        <f>SUM(D18:D22)</f>
        <v>0</v>
      </c>
      <c r="E23" s="57">
        <f>SUM(E18:E22)</f>
        <v>0</v>
      </c>
    </row>
    <row r="25" spans="1:5" s="35" customFormat="1" x14ac:dyDescent="0.25">
      <c r="B25" s="1" t="s">
        <v>87</v>
      </c>
      <c r="C25" s="1" t="s">
        <v>88</v>
      </c>
      <c r="D25" s="1" t="s">
        <v>89</v>
      </c>
      <c r="E25" s="1" t="s">
        <v>90</v>
      </c>
    </row>
    <row r="26" spans="1:5" s="35" customFormat="1" x14ac:dyDescent="0.25">
      <c r="B26" s="5" t="s">
        <v>37</v>
      </c>
      <c r="C26" s="8"/>
      <c r="D26" s="8"/>
      <c r="E26" s="8"/>
    </row>
    <row r="27" spans="1:5" s="35" customFormat="1" x14ac:dyDescent="0.25">
      <c r="A27" s="11">
        <v>1</v>
      </c>
      <c r="B27" s="31"/>
      <c r="C27" s="31"/>
      <c r="D27" s="59"/>
      <c r="E27" s="56"/>
    </row>
    <row r="28" spans="1:5" s="35" customFormat="1" x14ac:dyDescent="0.25">
      <c r="B28" s="20" t="s">
        <v>31</v>
      </c>
      <c r="C28" s="20"/>
      <c r="D28" s="60">
        <f>SUM(D27:D27)</f>
        <v>0</v>
      </c>
      <c r="E28" s="57">
        <f>SUM(E27:E27)</f>
        <v>0</v>
      </c>
    </row>
    <row r="30" spans="1:5" s="35" customFormat="1" x14ac:dyDescent="0.25">
      <c r="B30" s="1" t="s">
        <v>87</v>
      </c>
      <c r="C30" s="1" t="s">
        <v>88</v>
      </c>
      <c r="D30" s="1" t="s">
        <v>89</v>
      </c>
      <c r="E30" s="1" t="s">
        <v>90</v>
      </c>
    </row>
    <row r="31" spans="1:5" s="35" customFormat="1" x14ac:dyDescent="0.25">
      <c r="B31" s="5" t="s">
        <v>6</v>
      </c>
      <c r="C31" s="8"/>
      <c r="D31" s="8"/>
      <c r="E31" s="8"/>
    </row>
    <row r="32" spans="1:5" s="35" customFormat="1" x14ac:dyDescent="0.25">
      <c r="A32" s="11">
        <v>1</v>
      </c>
      <c r="B32" s="31" t="s">
        <v>153</v>
      </c>
      <c r="C32" s="31" t="s">
        <v>217</v>
      </c>
      <c r="D32" s="59">
        <v>13281</v>
      </c>
      <c r="E32" s="56">
        <v>24</v>
      </c>
    </row>
    <row r="33" spans="1:5" s="35" customFormat="1" x14ac:dyDescent="0.25">
      <c r="A33" s="11">
        <v>2</v>
      </c>
      <c r="B33" s="45" t="s">
        <v>218</v>
      </c>
      <c r="C33" s="45" t="s">
        <v>219</v>
      </c>
      <c r="D33" s="70">
        <v>760771</v>
      </c>
      <c r="E33" s="126">
        <v>955</v>
      </c>
    </row>
    <row r="34" spans="1:5" s="35" customFormat="1" x14ac:dyDescent="0.25">
      <c r="A34" s="11">
        <v>3</v>
      </c>
      <c r="B34" s="45" t="s">
        <v>220</v>
      </c>
      <c r="C34" s="45" t="s">
        <v>221</v>
      </c>
      <c r="D34" s="70">
        <v>366383</v>
      </c>
      <c r="E34" s="126">
        <v>454</v>
      </c>
    </row>
    <row r="35" spans="1:5" s="35" customFormat="1" x14ac:dyDescent="0.25">
      <c r="A35" s="11">
        <v>4</v>
      </c>
      <c r="B35" s="45" t="s">
        <v>223</v>
      </c>
      <c r="C35" s="45" t="s">
        <v>222</v>
      </c>
      <c r="D35" s="70">
        <v>306382</v>
      </c>
      <c r="E35" s="126">
        <v>379</v>
      </c>
    </row>
    <row r="36" spans="1:5" s="35" customFormat="1" x14ac:dyDescent="0.25">
      <c r="A36" s="11">
        <v>5</v>
      </c>
      <c r="B36" s="45" t="s">
        <v>224</v>
      </c>
      <c r="C36" s="45" t="s">
        <v>221</v>
      </c>
      <c r="D36" s="70">
        <v>366383</v>
      </c>
      <c r="E36" s="126">
        <v>454</v>
      </c>
    </row>
    <row r="37" spans="1:5" s="35" customFormat="1" x14ac:dyDescent="0.25">
      <c r="A37" s="11">
        <v>6</v>
      </c>
      <c r="B37" s="45" t="s">
        <v>224</v>
      </c>
      <c r="C37" s="45" t="s">
        <v>225</v>
      </c>
      <c r="D37" s="70">
        <v>32000</v>
      </c>
      <c r="E37" s="126">
        <v>327</v>
      </c>
    </row>
    <row r="38" spans="1:5" s="35" customFormat="1" x14ac:dyDescent="0.25">
      <c r="A38" s="11">
        <v>7</v>
      </c>
      <c r="B38" s="45" t="s">
        <v>226</v>
      </c>
      <c r="C38" s="45" t="s">
        <v>225</v>
      </c>
      <c r="D38" s="70">
        <v>32000</v>
      </c>
      <c r="E38" s="126">
        <v>162</v>
      </c>
    </row>
    <row r="39" spans="1:5" s="35" customFormat="1" x14ac:dyDescent="0.25">
      <c r="A39" s="11">
        <v>8</v>
      </c>
      <c r="B39" s="31" t="s">
        <v>227</v>
      </c>
      <c r="C39" s="45" t="s">
        <v>219</v>
      </c>
      <c r="D39" s="59">
        <v>770761</v>
      </c>
      <c r="E39" s="56">
        <v>955</v>
      </c>
    </row>
    <row r="40" spans="1:5" s="35" customFormat="1" x14ac:dyDescent="0.25">
      <c r="A40" s="11">
        <v>9</v>
      </c>
      <c r="B40" s="31" t="s">
        <v>228</v>
      </c>
      <c r="C40" s="31" t="s">
        <v>229</v>
      </c>
      <c r="D40" s="59"/>
      <c r="E40" s="56"/>
    </row>
    <row r="41" spans="1:5" s="35" customFormat="1" x14ac:dyDescent="0.25">
      <c r="A41" s="11">
        <v>10</v>
      </c>
      <c r="B41" s="45" t="s">
        <v>230</v>
      </c>
      <c r="C41" s="45" t="s">
        <v>225</v>
      </c>
      <c r="D41" s="70">
        <v>32000</v>
      </c>
      <c r="E41" s="126">
        <v>575</v>
      </c>
    </row>
    <row r="42" spans="1:5" s="35" customFormat="1" x14ac:dyDescent="0.25">
      <c r="A42" s="11">
        <v>11</v>
      </c>
      <c r="B42" s="45" t="s">
        <v>231</v>
      </c>
      <c r="C42" s="45" t="s">
        <v>221</v>
      </c>
      <c r="D42" s="70">
        <v>366383</v>
      </c>
      <c r="E42" s="126">
        <v>454</v>
      </c>
    </row>
    <row r="43" spans="1:5" s="35" customFormat="1" x14ac:dyDescent="0.25">
      <c r="B43" s="20" t="s">
        <v>31</v>
      </c>
      <c r="C43" s="20"/>
      <c r="D43" s="60">
        <f>SUM(D32:D42)</f>
        <v>3046344</v>
      </c>
      <c r="E43" s="57">
        <f>SUM(E32:E42)</f>
        <v>4739</v>
      </c>
    </row>
    <row r="45" spans="1:5" x14ac:dyDescent="0.25">
      <c r="A45" s="35"/>
      <c r="B45" s="1" t="s">
        <v>87</v>
      </c>
      <c r="C45" s="1" t="s">
        <v>88</v>
      </c>
      <c r="D45" s="1" t="s">
        <v>89</v>
      </c>
      <c r="E45" s="1" t="s">
        <v>90</v>
      </c>
    </row>
    <row r="46" spans="1:5" x14ac:dyDescent="0.25">
      <c r="A46" s="35"/>
      <c r="B46" s="5" t="s">
        <v>33</v>
      </c>
      <c r="C46" s="8"/>
      <c r="D46" s="8"/>
      <c r="E46" s="8"/>
    </row>
    <row r="47" spans="1:5" x14ac:dyDescent="0.25">
      <c r="A47" s="11">
        <v>1</v>
      </c>
      <c r="B47" s="31"/>
      <c r="C47" s="31"/>
      <c r="D47" s="59"/>
      <c r="E47" s="56"/>
    </row>
    <row r="48" spans="1:5" x14ac:dyDescent="0.25">
      <c r="A48" s="11">
        <v>2</v>
      </c>
      <c r="B48" s="31"/>
      <c r="C48" s="58"/>
      <c r="D48" s="59"/>
      <c r="E48" s="56"/>
    </row>
    <row r="49" spans="1:5" x14ac:dyDescent="0.25">
      <c r="A49" s="35"/>
      <c r="B49" s="20" t="s">
        <v>31</v>
      </c>
      <c r="C49" s="20"/>
      <c r="D49" s="60">
        <f>SUM(D47:D48)</f>
        <v>0</v>
      </c>
      <c r="E49" s="57">
        <f>SUM(E47:E48)</f>
        <v>0</v>
      </c>
    </row>
    <row r="51" spans="1:5" s="35" customFormat="1" x14ac:dyDescent="0.25">
      <c r="B51" s="1" t="s">
        <v>87</v>
      </c>
      <c r="C51" s="1" t="s">
        <v>88</v>
      </c>
      <c r="D51" s="1" t="s">
        <v>89</v>
      </c>
      <c r="E51" s="1" t="s">
        <v>90</v>
      </c>
    </row>
    <row r="52" spans="1:5" s="35" customFormat="1" x14ac:dyDescent="0.25">
      <c r="B52" s="5" t="s">
        <v>64</v>
      </c>
      <c r="C52" s="8"/>
      <c r="D52" s="8"/>
      <c r="E52" s="8"/>
    </row>
    <row r="53" spans="1:5" s="35" customFormat="1" x14ac:dyDescent="0.25">
      <c r="A53" s="11">
        <v>1</v>
      </c>
      <c r="B53" s="31"/>
      <c r="C53" s="31"/>
      <c r="D53" s="59"/>
      <c r="E53" s="56"/>
    </row>
    <row r="54" spans="1:5" s="35" customFormat="1" x14ac:dyDescent="0.25">
      <c r="A54" s="11">
        <v>2</v>
      </c>
      <c r="B54" s="31"/>
      <c r="C54" s="58"/>
      <c r="D54" s="59"/>
      <c r="E54" s="56"/>
    </row>
    <row r="55" spans="1:5" s="35" customFormat="1" x14ac:dyDescent="0.25">
      <c r="B55" s="20" t="s">
        <v>31</v>
      </c>
      <c r="C55" s="20"/>
      <c r="D55" s="60">
        <f>SUM(D53:D54)</f>
        <v>0</v>
      </c>
      <c r="E55" s="57">
        <f>SUM(E53:E54)</f>
        <v>0</v>
      </c>
    </row>
    <row r="57" spans="1:5" s="35" customFormat="1" x14ac:dyDescent="0.25">
      <c r="B57" s="1" t="s">
        <v>87</v>
      </c>
      <c r="C57" s="1" t="s">
        <v>88</v>
      </c>
      <c r="D57" s="1" t="s">
        <v>89</v>
      </c>
      <c r="E57" s="1" t="s">
        <v>90</v>
      </c>
    </row>
    <row r="58" spans="1:5" s="35" customFormat="1" x14ac:dyDescent="0.25">
      <c r="B58" s="5" t="s">
        <v>65</v>
      </c>
      <c r="C58" s="8"/>
      <c r="D58" s="8"/>
      <c r="E58" s="8"/>
    </row>
    <row r="59" spans="1:5" s="35" customFormat="1" x14ac:dyDescent="0.25">
      <c r="A59" s="11">
        <v>1</v>
      </c>
      <c r="B59" s="31"/>
      <c r="C59" s="31"/>
      <c r="D59" s="59"/>
      <c r="E59" s="56"/>
    </row>
    <row r="60" spans="1:5" s="35" customFormat="1" x14ac:dyDescent="0.25">
      <c r="A60" s="11">
        <v>2</v>
      </c>
      <c r="B60" s="31"/>
      <c r="C60" s="58"/>
      <c r="D60" s="59"/>
      <c r="E60" s="56"/>
    </row>
    <row r="61" spans="1:5" s="35" customFormat="1" x14ac:dyDescent="0.25">
      <c r="A61" s="11">
        <v>3</v>
      </c>
      <c r="B61" s="31"/>
      <c r="C61" s="31"/>
      <c r="D61" s="59"/>
      <c r="E61" s="56"/>
    </row>
    <row r="62" spans="1:5" s="35" customFormat="1" x14ac:dyDescent="0.25">
      <c r="B62" s="20" t="s">
        <v>31</v>
      </c>
      <c r="C62" s="20"/>
      <c r="D62" s="60">
        <f>SUM(D59:D61)</f>
        <v>0</v>
      </c>
      <c r="E62" s="57">
        <f>SUM(E59:E61)</f>
        <v>0</v>
      </c>
    </row>
    <row r="64" spans="1:5" s="35" customFormat="1" x14ac:dyDescent="0.25">
      <c r="B64" s="1" t="s">
        <v>87</v>
      </c>
      <c r="C64" s="1" t="s">
        <v>88</v>
      </c>
      <c r="D64" s="1" t="s">
        <v>89</v>
      </c>
      <c r="E64" s="1" t="s">
        <v>90</v>
      </c>
    </row>
    <row r="65" spans="1:5" s="35" customFormat="1" x14ac:dyDescent="0.25">
      <c r="B65" s="5" t="s">
        <v>66</v>
      </c>
      <c r="C65" s="8"/>
      <c r="D65" s="8"/>
      <c r="E65" s="8"/>
    </row>
    <row r="66" spans="1:5" s="35" customFormat="1" x14ac:dyDescent="0.25">
      <c r="A66" s="11">
        <v>1</v>
      </c>
      <c r="B66" s="31"/>
      <c r="C66" s="31"/>
      <c r="D66" s="59"/>
      <c r="E66" s="56"/>
    </row>
    <row r="67" spans="1:5" s="35" customFormat="1" x14ac:dyDescent="0.25">
      <c r="A67" s="11">
        <v>2</v>
      </c>
      <c r="B67" s="31"/>
      <c r="C67" s="58"/>
      <c r="D67" s="59"/>
      <c r="E67" s="56"/>
    </row>
    <row r="68" spans="1:5" s="35" customFormat="1" x14ac:dyDescent="0.25">
      <c r="A68" s="11">
        <v>3</v>
      </c>
      <c r="B68" s="31"/>
      <c r="C68" s="31"/>
      <c r="D68" s="59"/>
      <c r="E68" s="56"/>
    </row>
    <row r="69" spans="1:5" s="35" customFormat="1" x14ac:dyDescent="0.25">
      <c r="B69" s="20" t="s">
        <v>31</v>
      </c>
      <c r="C69" s="20"/>
      <c r="D69" s="60">
        <f>SUM(D66:D68)</f>
        <v>0</v>
      </c>
      <c r="E69" s="57">
        <f>SUM(E66:E68)</f>
        <v>0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75825-B99B-4531-AF8B-A3605D8C9C6A}">
  <dimension ref="A1:J12"/>
  <sheetViews>
    <sheetView zoomScaleNormal="100" workbookViewId="0">
      <selection activeCell="G4" sqref="G4"/>
    </sheetView>
  </sheetViews>
  <sheetFormatPr defaultColWidth="9.140625" defaultRowHeight="15" x14ac:dyDescent="0.25"/>
  <cols>
    <col min="1" max="1" width="3" bestFit="1" customWidth="1"/>
    <col min="2" max="2" width="10.140625" style="35" bestFit="1" customWidth="1"/>
    <col min="3" max="3" width="79.5703125" bestFit="1" customWidth="1"/>
    <col min="4" max="4" width="30.28515625" bestFit="1" customWidth="1"/>
    <col min="5" max="5" width="12.28515625" customWidth="1"/>
    <col min="6" max="6" width="12.28515625" style="35" customWidth="1"/>
    <col min="7" max="7" width="16.28515625" style="35" bestFit="1" customWidth="1"/>
    <col min="8" max="8" width="10.5703125" bestFit="1" customWidth="1"/>
    <col min="9" max="9" width="94.7109375" bestFit="1" customWidth="1"/>
  </cols>
  <sheetData>
    <row r="1" spans="1:10" x14ac:dyDescent="0.25">
      <c r="A1" s="35"/>
      <c r="B1" s="1" t="s">
        <v>0</v>
      </c>
      <c r="C1" s="1" t="s">
        <v>97</v>
      </c>
      <c r="D1" s="1" t="s">
        <v>96</v>
      </c>
      <c r="E1" s="147" t="s">
        <v>89</v>
      </c>
      <c r="F1" s="148"/>
      <c r="G1" s="147"/>
      <c r="H1" s="1" t="s">
        <v>95</v>
      </c>
    </row>
    <row r="2" spans="1:10" x14ac:dyDescent="0.25">
      <c r="A2" s="35"/>
      <c r="B2" s="5"/>
      <c r="C2" s="5"/>
      <c r="D2" s="8"/>
      <c r="E2" s="68" t="s">
        <v>98</v>
      </c>
      <c r="F2" s="69" t="s">
        <v>60</v>
      </c>
      <c r="G2" s="69" t="s">
        <v>99</v>
      </c>
      <c r="H2" s="8"/>
      <c r="I2" s="69" t="s">
        <v>84</v>
      </c>
    </row>
    <row r="3" spans="1:10" x14ac:dyDescent="0.25">
      <c r="A3" s="11">
        <v>1</v>
      </c>
      <c r="B3" s="67"/>
      <c r="C3" s="58"/>
      <c r="D3" s="58"/>
      <c r="E3" s="59"/>
      <c r="F3" s="70"/>
      <c r="G3" s="70"/>
      <c r="H3" s="56"/>
      <c r="I3" s="58"/>
    </row>
    <row r="4" spans="1:10" x14ac:dyDescent="0.25">
      <c r="A4" s="11">
        <v>2</v>
      </c>
      <c r="B4" s="67"/>
      <c r="C4" s="58"/>
      <c r="D4" s="58"/>
      <c r="E4" s="59"/>
      <c r="F4" s="70"/>
      <c r="G4" s="70"/>
      <c r="H4" s="56"/>
      <c r="I4" s="58"/>
    </row>
    <row r="5" spans="1:10" x14ac:dyDescent="0.25">
      <c r="A5" s="11">
        <v>3</v>
      </c>
      <c r="B5" s="67"/>
      <c r="C5" s="58"/>
      <c r="D5" s="58"/>
      <c r="E5" s="59"/>
      <c r="F5" s="70"/>
      <c r="G5" s="70"/>
      <c r="H5" s="56"/>
      <c r="I5" s="58"/>
    </row>
    <row r="6" spans="1:10" x14ac:dyDescent="0.25">
      <c r="A6" s="11">
        <v>4</v>
      </c>
      <c r="B6" s="67"/>
      <c r="C6" s="58"/>
      <c r="D6" s="58"/>
      <c r="E6" s="59"/>
      <c r="F6" s="70"/>
      <c r="G6" s="70"/>
      <c r="H6" s="56"/>
      <c r="I6" s="58"/>
      <c r="J6" s="71"/>
    </row>
    <row r="7" spans="1:10" x14ac:dyDescent="0.25">
      <c r="A7" s="11">
        <v>5</v>
      </c>
      <c r="B7" s="110"/>
      <c r="C7" s="58"/>
      <c r="D7" s="58"/>
      <c r="E7" s="59"/>
      <c r="F7" s="70"/>
      <c r="G7" s="70"/>
      <c r="H7" s="56"/>
      <c r="I7" s="58"/>
    </row>
    <row r="8" spans="1:10" x14ac:dyDescent="0.25">
      <c r="A8" s="11">
        <v>6</v>
      </c>
      <c r="B8" s="67"/>
      <c r="C8" s="58"/>
      <c r="D8" s="58"/>
      <c r="E8" s="59"/>
      <c r="F8" s="70"/>
      <c r="G8" s="70"/>
      <c r="H8" s="56"/>
      <c r="I8" s="58"/>
    </row>
    <row r="9" spans="1:10" x14ac:dyDescent="0.25">
      <c r="A9" s="11">
        <v>7</v>
      </c>
      <c r="B9" s="66"/>
      <c r="C9" s="31"/>
      <c r="D9" s="58"/>
      <c r="E9" s="59"/>
      <c r="F9" s="70"/>
      <c r="G9" s="70"/>
      <c r="H9" s="56"/>
      <c r="I9" s="58"/>
    </row>
    <row r="10" spans="1:10" x14ac:dyDescent="0.25">
      <c r="A10" s="11">
        <v>8</v>
      </c>
      <c r="B10" s="66"/>
      <c r="C10" s="31"/>
      <c r="D10" s="31"/>
      <c r="E10" s="59"/>
      <c r="F10" s="70"/>
      <c r="G10" s="70"/>
      <c r="H10" s="56"/>
      <c r="I10" s="58"/>
    </row>
    <row r="11" spans="1:10" x14ac:dyDescent="0.25">
      <c r="A11" s="11">
        <v>9</v>
      </c>
      <c r="B11" s="66"/>
      <c r="C11" s="31"/>
      <c r="D11" s="31"/>
      <c r="E11" s="59"/>
      <c r="F11" s="70"/>
      <c r="G11" s="70"/>
      <c r="H11" s="56"/>
      <c r="I11" s="58"/>
    </row>
    <row r="12" spans="1:10" x14ac:dyDescent="0.25">
      <c r="A12" s="35"/>
      <c r="C12" s="20" t="s">
        <v>31</v>
      </c>
      <c r="D12" s="20"/>
      <c r="E12" s="60">
        <f>SUM(E3:E11)</f>
        <v>0</v>
      </c>
      <c r="F12" s="60">
        <f>SUM(F3:F11)</f>
        <v>0</v>
      </c>
      <c r="G12" s="60">
        <f>SUM(G3:G11)</f>
        <v>0</v>
      </c>
      <c r="H12" s="57">
        <f>SUM(H3:H11)</f>
        <v>0</v>
      </c>
    </row>
  </sheetData>
  <mergeCells count="1">
    <mergeCell ref="E1:G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RESUM</vt:lpstr>
      <vt:lpstr>ESTADISTIQUES EVOLUCIÓ</vt:lpstr>
      <vt:lpstr>WEB</vt:lpstr>
      <vt:lpstr>FACEBOOK</vt:lpstr>
      <vt:lpstr>INSTAGRAM</vt:lpstr>
      <vt:lpstr>CLIPPING PREMSA</vt:lpstr>
      <vt:lpstr>ACCIONS COMUNICACIÓ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Centre Domus Sent Sovi</dc:creator>
  <cp:lastModifiedBy>Centre Domus Sent Sovi</cp:lastModifiedBy>
  <dcterms:created xsi:type="dcterms:W3CDTF">2018-01-15T10:11:04Z</dcterms:created>
  <dcterms:modified xsi:type="dcterms:W3CDTF">2022-11-13T09:28:34Z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