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mml\Downloads\"/>
    </mc:Choice>
  </mc:AlternateContent>
  <xr:revisionPtr revIDLastSave="0" documentId="13_ncr:1_{8B5BBFA7-4A54-44BA-A235-9EAD2FC7E6FC}" xr6:coauthVersionLast="47" xr6:coauthVersionMax="47" xr10:uidLastSave="{00000000-0000-0000-0000-000000000000}"/>
  <bookViews>
    <workbookView xWindow="-120" yWindow="-120" windowWidth="24240" windowHeight="13140" xr2:uid="{772685F8-4BBB-44D1-A697-D1A9CF00BCA7}"/>
  </bookViews>
  <sheets>
    <sheet name="DESPESES" sheetId="1" r:id="rId1"/>
    <sheet name="INGRESSOS" sheetId="2" r:id="rId2"/>
  </sheets>
  <definedNames>
    <definedName name="_xlnm._FilterDatabase" localSheetId="0" hidden="1">DESPESES!$A$1:$G$799</definedName>
    <definedName name="_xlnm._FilterDatabase" localSheetId="1" hidden="1">INGRESSOS!$A$1:$S$114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2" l="1"/>
  <c r="E101" i="2"/>
  <c r="E114" i="2" s="1"/>
  <c r="E67" i="2"/>
  <c r="E66" i="2" s="1"/>
  <c r="E79" i="2"/>
  <c r="D79" i="2"/>
  <c r="D3" i="2"/>
  <c r="E3" i="2"/>
  <c r="D8" i="2"/>
  <c r="E8" i="2"/>
  <c r="D10" i="2"/>
  <c r="E10" i="2"/>
  <c r="D13" i="2"/>
  <c r="E13" i="2"/>
  <c r="D18" i="2"/>
  <c r="E18" i="2"/>
  <c r="D26" i="2"/>
  <c r="E26" i="2"/>
  <c r="D34" i="2"/>
  <c r="E34" i="2"/>
  <c r="E112" i="2"/>
  <c r="D112" i="2"/>
  <c r="E108" i="2"/>
  <c r="D108" i="2"/>
  <c r="D101" i="2"/>
  <c r="E71" i="2"/>
  <c r="D71" i="2"/>
  <c r="D67" i="2"/>
  <c r="E58" i="2"/>
  <c r="D58" i="2"/>
  <c r="E54" i="2"/>
  <c r="D54" i="2"/>
  <c r="E44" i="2"/>
  <c r="D44" i="2"/>
  <c r="F145" i="1"/>
  <c r="E145" i="1"/>
  <c r="F118" i="1"/>
  <c r="E118" i="1"/>
  <c r="F83" i="1"/>
  <c r="E83" i="1"/>
  <c r="F54" i="1"/>
  <c r="E54" i="1"/>
  <c r="F14" i="1"/>
  <c r="E14" i="1"/>
  <c r="F798" i="1"/>
  <c r="E798" i="1"/>
  <c r="F784" i="1"/>
  <c r="E784" i="1"/>
  <c r="F779" i="1"/>
  <c r="E779" i="1"/>
  <c r="F775" i="1"/>
  <c r="E775" i="1"/>
  <c r="F743" i="1"/>
  <c r="E743" i="1"/>
  <c r="F740" i="1"/>
  <c r="E740" i="1"/>
  <c r="F731" i="1"/>
  <c r="E731" i="1"/>
  <c r="F722" i="1"/>
  <c r="E722" i="1"/>
  <c r="F695" i="1"/>
  <c r="E695" i="1"/>
  <c r="F664" i="1"/>
  <c r="E664" i="1"/>
  <c r="F642" i="1"/>
  <c r="E642" i="1"/>
  <c r="F621" i="1"/>
  <c r="E621" i="1"/>
  <c r="F612" i="1"/>
  <c r="E612" i="1"/>
  <c r="F598" i="1"/>
  <c r="E598" i="1"/>
  <c r="F592" i="1"/>
  <c r="E592" i="1"/>
  <c r="F582" i="1"/>
  <c r="E582" i="1"/>
  <c r="F572" i="1"/>
  <c r="E572" i="1"/>
  <c r="F534" i="1"/>
  <c r="E534" i="1"/>
  <c r="F506" i="1"/>
  <c r="E506" i="1"/>
  <c r="F493" i="1"/>
  <c r="E493" i="1"/>
  <c r="F472" i="1"/>
  <c r="E472" i="1"/>
  <c r="F442" i="1"/>
  <c r="E442" i="1"/>
  <c r="F431" i="1"/>
  <c r="E431" i="1"/>
  <c r="F414" i="1"/>
  <c r="E414" i="1"/>
  <c r="F377" i="1"/>
  <c r="E377" i="1"/>
  <c r="F356" i="1"/>
  <c r="E356" i="1"/>
  <c r="F335" i="1"/>
  <c r="E335" i="1"/>
  <c r="F313" i="1"/>
  <c r="E313" i="1"/>
  <c r="F287" i="1"/>
  <c r="E287" i="1"/>
  <c r="F267" i="1"/>
  <c r="E267" i="1"/>
  <c r="F261" i="1"/>
  <c r="E261" i="1"/>
  <c r="F242" i="1"/>
  <c r="E242" i="1"/>
  <c r="F201" i="1"/>
  <c r="E201" i="1"/>
  <c r="F173" i="1"/>
  <c r="E173" i="1"/>
  <c r="D66" i="2" l="1"/>
  <c r="D2" i="2"/>
  <c r="E2" i="2"/>
  <c r="E12" i="2"/>
  <c r="D12" i="2"/>
  <c r="F799" i="1"/>
  <c r="E799" i="1"/>
</calcChain>
</file>

<file path=xl/sharedStrings.xml><?xml version="1.0" encoding="utf-8"?>
<sst xmlns="http://schemas.openxmlformats.org/spreadsheetml/2006/main" count="3316" uniqueCount="1282">
  <si>
    <t>Org.</t>
  </si>
  <si>
    <t>Pro.</t>
  </si>
  <si>
    <t>Eco.</t>
  </si>
  <si>
    <t>Descripció</t>
  </si>
  <si>
    <t>10100</t>
  </si>
  <si>
    <t>9120</t>
  </si>
  <si>
    <t>10000</t>
  </si>
  <si>
    <t>Retribucions bàsiques</t>
  </si>
  <si>
    <t>11000</t>
  </si>
  <si>
    <t>Retribucions bàsiques Personal eventual</t>
  </si>
  <si>
    <t>16000</t>
  </si>
  <si>
    <t>Seguretat Social Equip Govern</t>
  </si>
  <si>
    <t>22201</t>
  </si>
  <si>
    <t>Servei Postal Ajuntament</t>
  </si>
  <si>
    <t>22601</t>
  </si>
  <si>
    <t>Atencions protocol·làries i representatives</t>
  </si>
  <si>
    <t>22606</t>
  </si>
  <si>
    <t>Reunions, conferències i cursos Òrgans Govern</t>
  </si>
  <si>
    <t>23000</t>
  </si>
  <si>
    <t>Dietes dels membres dels òrgans de govern</t>
  </si>
  <si>
    <t>23100</t>
  </si>
  <si>
    <t>Locomoció dels membres dels òrgans de govern</t>
  </si>
  <si>
    <t>23300</t>
  </si>
  <si>
    <t>Assistència Òrgans Col·legiats</t>
  </si>
  <si>
    <t>Quota altres entitats que agrupin municipis</t>
  </si>
  <si>
    <t>46600</t>
  </si>
  <si>
    <t>A altres entitats que agrupin municipis</t>
  </si>
  <si>
    <t>48000</t>
  </si>
  <si>
    <t>Assignació Grups Municipals</t>
  </si>
  <si>
    <t>20210</t>
  </si>
  <si>
    <t>9200</t>
  </si>
  <si>
    <t>12000</t>
  </si>
  <si>
    <t>Sous del Grup A1 - P.Funcionari Serv.Admin.Gestió Bens</t>
  </si>
  <si>
    <t>12001</t>
  </si>
  <si>
    <t>Sous del Grup A2 - P.Funcionari Serv.Admin.Gestió Bens</t>
  </si>
  <si>
    <t>12003</t>
  </si>
  <si>
    <t>Sous del Grup C1 - P.Funcionari Serv.Admin.Gestió Bens</t>
  </si>
  <si>
    <t>12004</t>
  </si>
  <si>
    <t>Sous del Grup C2 - P.Funcionari Serv.Admin.Gestió Bens</t>
  </si>
  <si>
    <t>12006</t>
  </si>
  <si>
    <t>Triennis Personal Funcionari Serv. Admin. Gestió Bens</t>
  </si>
  <si>
    <t>12100</t>
  </si>
  <si>
    <t>Complement de destinació P.Funcionari Serv.Admin.Gestió Bens</t>
  </si>
  <si>
    <t>12101</t>
  </si>
  <si>
    <t>Complement específic P.Funcionari Serv.Admin.Gestió Bens</t>
  </si>
  <si>
    <t>12103</t>
  </si>
  <si>
    <t>Complement Responsabilitat P.Funcionari Serv.Admin.Gestió Be</t>
  </si>
  <si>
    <t>13000</t>
  </si>
  <si>
    <t>Retribucions bàsiques P.Laboral Serv.Admin.Gestió Bens</t>
  </si>
  <si>
    <t>13001</t>
  </si>
  <si>
    <t>Serveis extraordinaris P.Laboral Serv.Admin.Gestió Bens</t>
  </si>
  <si>
    <t>13002</t>
  </si>
  <si>
    <t>Altres remuneracions P.Laboral Serv.Admin.Gestió Bens</t>
  </si>
  <si>
    <t>13100</t>
  </si>
  <si>
    <t>Retribució P.Laboral Serv.Admin.Gestió Bens</t>
  </si>
  <si>
    <t>15100</t>
  </si>
  <si>
    <t>Gratificacions P.Funcionari Serv.Admin.Gestió Bens</t>
  </si>
  <si>
    <t>15101</t>
  </si>
  <si>
    <t>Gratificacions P.Laboral Serv.Admin.Gestió Bens</t>
  </si>
  <si>
    <t>15300</t>
  </si>
  <si>
    <t>Complement de dedicació especial</t>
  </si>
  <si>
    <t>Seguretat Social Serv.Admin.Gestió Bens</t>
  </si>
  <si>
    <t>16400</t>
  </si>
  <si>
    <t>Complement familiar</t>
  </si>
  <si>
    <t>22000</t>
  </si>
  <si>
    <t>Material d'Oficina Ajuntament</t>
  </si>
  <si>
    <t>22001</t>
  </si>
  <si>
    <t>Premsa, revistes, llibres i altres publicacions</t>
  </si>
  <si>
    <t>22602</t>
  </si>
  <si>
    <t>Anuncis Oficials Premsa</t>
  </si>
  <si>
    <t>22603</t>
  </si>
  <si>
    <t>Publicació en Diaris Oficials</t>
  </si>
  <si>
    <t>22611</t>
  </si>
  <si>
    <t>Despeses diverses Administració General</t>
  </si>
  <si>
    <t>Despeses subministraments</t>
  </si>
  <si>
    <t>22613</t>
  </si>
  <si>
    <t>Servei Missatgeria</t>
  </si>
  <si>
    <t>22699</t>
  </si>
  <si>
    <t>Despeses diverses arxiu</t>
  </si>
  <si>
    <t>22705</t>
  </si>
  <si>
    <t>Processos electorals</t>
  </si>
  <si>
    <t>22706</t>
  </si>
  <si>
    <t>Estudis i treballs tècnics</t>
  </si>
  <si>
    <t>23120</t>
  </si>
  <si>
    <t>Locomoció Personal Administració General</t>
  </si>
  <si>
    <t>9231</t>
  </si>
  <si>
    <t>Sous del Grup C1 P.Funcionari Serv.Admin.Gestió Bens</t>
  </si>
  <si>
    <t>Triennis P.Funcionari Serv.Admin.Gestió Bens</t>
  </si>
  <si>
    <t>Ajut familiar personal Serveies Administratius</t>
  </si>
  <si>
    <t>9330</t>
  </si>
  <si>
    <t>21200</t>
  </si>
  <si>
    <t>Reparació Manteniment Edificis i altres construccions Ajunta</t>
  </si>
  <si>
    <t>21500</t>
  </si>
  <si>
    <t>Reparació Manteniment Conservació Mobiliari Ajuntament</t>
  </si>
  <si>
    <t>62507</t>
  </si>
  <si>
    <t>Mobiliari Oficina Serveis Generals</t>
  </si>
  <si>
    <t>20211</t>
  </si>
  <si>
    <t>0110</t>
  </si>
  <si>
    <t>31000</t>
  </si>
  <si>
    <t>Interessos Entitats Financeres</t>
  </si>
  <si>
    <t>31001</t>
  </si>
  <si>
    <t>Interessos curt termini</t>
  </si>
  <si>
    <t>31100</t>
  </si>
  <si>
    <t>Despeses de formalització, modificació i cancel·lació</t>
  </si>
  <si>
    <t>35200</t>
  </si>
  <si>
    <t>Interessos de demora</t>
  </si>
  <si>
    <t>35900</t>
  </si>
  <si>
    <t>Altres despeses financeres</t>
  </si>
  <si>
    <t>91300</t>
  </si>
  <si>
    <t>Amortització de préstecs a llarg termini Entitats Financeres</t>
  </si>
  <si>
    <t>9290</t>
  </si>
  <si>
    <t>50000</t>
  </si>
  <si>
    <t>Fons de Contingència</t>
  </si>
  <si>
    <t>9310</t>
  </si>
  <si>
    <t>Sous del Grup A1 P.Funcionari Serv.Econòmics Financers Compr</t>
  </si>
  <si>
    <t>Sous del Grup A2 - P.Funcionari Serveis Econòmics</t>
  </si>
  <si>
    <t>12002</t>
  </si>
  <si>
    <t>Sous del Grup A2 P.Funcionari Serv.Econòmics Financers Compr</t>
  </si>
  <si>
    <t>Sous del Grup C1 P.Funcionari Serv.Econòmics Financers Compr</t>
  </si>
  <si>
    <t>Sous del Grup C2 P.Funcionari Serv.Econòmics Financers Compr</t>
  </si>
  <si>
    <t>Triennis P.Funcionari Serv.Econòmics Financers Compr</t>
  </si>
  <si>
    <t>Complement destinació P.Funcionari Serv.Econòm. Financ. Comp</t>
  </si>
  <si>
    <t>Complement específic P.Funcionari Serv.Econòmics Finan. Comp</t>
  </si>
  <si>
    <t>Complement Responsabilitat P.Funcionari Serv.Econ. Fin. Comp</t>
  </si>
  <si>
    <t>Retribucions bàsiques P.Lab Fix Serv. Econòmics Financers Co</t>
  </si>
  <si>
    <t>Serveis extraordinaris P.Laboral Serv.Econòmics Financers</t>
  </si>
  <si>
    <t>Altres remuneracions P. LAb Fix Serv. Econ+omics Financers C</t>
  </si>
  <si>
    <t>Laboral temporal P.Laboral Serv.Econòmics Financers Compr</t>
  </si>
  <si>
    <t>Serveis extraordinaris P Funcionari Serveis Econòmics</t>
  </si>
  <si>
    <t>Serveis Extraordinaris P Laboral Serveis Econòmics</t>
  </si>
  <si>
    <t>Seguretat Social Serveis Econòmics Financers Compres</t>
  </si>
  <si>
    <t>Estudis, assessoria i treballs tècnics</t>
  </si>
  <si>
    <t>9320</t>
  </si>
  <si>
    <t>22501</t>
  </si>
  <si>
    <t>Impostos, taxes Generalitat Catalunya</t>
  </si>
  <si>
    <t>22502</t>
  </si>
  <si>
    <t>Tributs de les entitats locals</t>
  </si>
  <si>
    <t>22708</t>
  </si>
  <si>
    <t>Serveis de recaptació a favor de l'entitat ORGT</t>
  </si>
  <si>
    <t>20212</t>
  </si>
  <si>
    <t>2210</t>
  </si>
  <si>
    <t>16200</t>
  </si>
  <si>
    <t>Formació personal Funcionari</t>
  </si>
  <si>
    <t>16203</t>
  </si>
  <si>
    <t>Formació personal laboral</t>
  </si>
  <si>
    <t>16209</t>
  </si>
  <si>
    <t>Atencions al personal</t>
  </si>
  <si>
    <t>16212</t>
  </si>
  <si>
    <t>Ajut Naixement fill</t>
  </si>
  <si>
    <t>16213</t>
  </si>
  <si>
    <t>Ajut renovació carnet conduir</t>
  </si>
  <si>
    <t>16214</t>
  </si>
  <si>
    <t>Educació viària a les escoles</t>
  </si>
  <si>
    <t>Sous del grup A1 P. Funcionari Serveis Jurídics i RRHH</t>
  </si>
  <si>
    <t>Sous del Grup A2 P.Funcionari Serveis Jurídics i RRHH</t>
  </si>
  <si>
    <t>Triennis P. Funcionari Serv. Jurídica i RRHH</t>
  </si>
  <si>
    <t>Complement de destinació P.Funcionari Serv. Jurídics i RRHH</t>
  </si>
  <si>
    <t>Complement específic P.Funcionari Serv. Jurídics i RRHH</t>
  </si>
  <si>
    <t>Complement Responsabilitat P.Funcionari Serv. Juríd. i RRHH</t>
  </si>
  <si>
    <t>Retribucions bàsiques P.Laboral Serv. Juríd. i RRHH</t>
  </si>
  <si>
    <t>Serveis extraordinaris P Laboral Serv Jur i RRHH</t>
  </si>
  <si>
    <t>Altres remuneracions P.Laboral Fix Serv. Jurídics I RRHH</t>
  </si>
  <si>
    <t>13003</t>
  </si>
  <si>
    <t>Altres Despeses Pla d'Ordenació</t>
  </si>
  <si>
    <t>Retribució P Laboral temp Serv Jurídics i RRHH</t>
  </si>
  <si>
    <t>14301</t>
  </si>
  <si>
    <t>Estudiants en pràctiques</t>
  </si>
  <si>
    <t>Serveis Extraordinaris P.Funcionari Serv. Jurídics i RRHH</t>
  </si>
  <si>
    <t>Serveix Extraordinaris P.Laboral Temp Serv. Jurídics i RRHH</t>
  </si>
  <si>
    <t>Seguretat Social Serveis Jurídics i RRHH</t>
  </si>
  <si>
    <t>16104</t>
  </si>
  <si>
    <t>Altres indemnitzacions</t>
  </si>
  <si>
    <t>16206</t>
  </si>
  <si>
    <t>Assegurança Responsabilitat Civil</t>
  </si>
  <si>
    <t>Ajut Familiar Personal Serveis Jurídics i RRHH</t>
  </si>
  <si>
    <t>22104</t>
  </si>
  <si>
    <t>Vestuari conserges, Telefonistes, Bidel</t>
  </si>
  <si>
    <t>22109</t>
  </si>
  <si>
    <t>Material Protecció i Seguretat Treball</t>
  </si>
  <si>
    <t>22400</t>
  </si>
  <si>
    <t>Primes d'assegurances Defensa Jurídica Ajuntament</t>
  </si>
  <si>
    <t>22604</t>
  </si>
  <si>
    <t>Assessorament Jurídic Ajuntament</t>
  </si>
  <si>
    <t>22607</t>
  </si>
  <si>
    <t>Despeses Oposicions i proves selectives</t>
  </si>
  <si>
    <t>22608</t>
  </si>
  <si>
    <t>Despeses diverses</t>
  </si>
  <si>
    <t>Estudis i treballs tècnics Prevenció Laboral</t>
  </si>
  <si>
    <t>27000</t>
  </si>
  <si>
    <t>Indemnitzacions diverses</t>
  </si>
  <si>
    <t>83000</t>
  </si>
  <si>
    <t>Bestretes al Personal</t>
  </si>
  <si>
    <t>20213</t>
  </si>
  <si>
    <t>Sous del Grup A2 P.Funcionari Informàtic i Telecomunicacions</t>
  </si>
  <si>
    <t>Sous del Grup C1 P.Funcionari Noves Tecno- i Govern Obert</t>
  </si>
  <si>
    <t>Triennis P.Funcionari Noves Tecno. i Govern Obert</t>
  </si>
  <si>
    <t>Complement destinació P.Funcionari Noves Tec. i Govern Obert</t>
  </si>
  <si>
    <t>Complement específic P.Funcionari Noves Tecn. i Govern Obert</t>
  </si>
  <si>
    <t>Retribucions bàsiques P.Laboral Fix Informàtica i Teleco</t>
  </si>
  <si>
    <t>Serveis extraordinaris P.Lab Fix Noves Tecno. i Govern Obert</t>
  </si>
  <si>
    <t>Altres remuneracions P.Laboral Fix Informàtica i Teleco</t>
  </si>
  <si>
    <t>Retribució Lab Temp Noves Tecno i Govern Obert</t>
  </si>
  <si>
    <t>Gratificacions P.Funcionari personal funcionari informàtica</t>
  </si>
  <si>
    <t>Serveis Extraordinaris P.Lab Temp Noves Tec. i Govern Obert</t>
  </si>
  <si>
    <t>Seguretat Social Noves Tecnologies i Govern Obert</t>
  </si>
  <si>
    <t>Ajut familiar personal Informàtica i telecomunicacions</t>
  </si>
  <si>
    <t>20500</t>
  </si>
  <si>
    <t>Lloguer equips oficina i impressores</t>
  </si>
  <si>
    <t>20600</t>
  </si>
  <si>
    <t>lloguer equipaments processos d'informació</t>
  </si>
  <si>
    <t>21600</t>
  </si>
  <si>
    <t>Manteniment equips per a processos d'informació</t>
  </si>
  <si>
    <t>21601</t>
  </si>
  <si>
    <t>Manteniment aplicacions i programari</t>
  </si>
  <si>
    <t>21602</t>
  </si>
  <si>
    <t>Servei d'atenció a usuaris</t>
  </si>
  <si>
    <t>21603</t>
  </si>
  <si>
    <t>Manteniment servei internet</t>
  </si>
  <si>
    <t>22200</t>
  </si>
  <si>
    <t>Comunicacions telefòniques serveis generals</t>
  </si>
  <si>
    <t>Primes d'assegurances informàtiques</t>
  </si>
  <si>
    <t>22703</t>
  </si>
  <si>
    <t>Contractes serveis d'impressió digital</t>
  </si>
  <si>
    <t>Aportació al consorci Localret</t>
  </si>
  <si>
    <t>46700</t>
  </si>
  <si>
    <t>62600</t>
  </si>
  <si>
    <t>Equipament i projectes inform i telecomunicacions</t>
  </si>
  <si>
    <t>63200</t>
  </si>
  <si>
    <t>Millores sistema cablatge estructurat edificis municipals</t>
  </si>
  <si>
    <t>20214</t>
  </si>
  <si>
    <t>4910</t>
  </si>
  <si>
    <t>Sous del Grup A2 P. Funcionari Comunicació</t>
  </si>
  <si>
    <t>Triennis P.Funcionari Comunicació</t>
  </si>
  <si>
    <t>Complement destinació P. Funcionari Comunicació</t>
  </si>
  <si>
    <t>Complement específic P. Funcionari Comunicació</t>
  </si>
  <si>
    <t>Retribució P. Laboral Temporal Comunicació</t>
  </si>
  <si>
    <t>Serveis extraordinaris P. Funcionari Comunicació</t>
  </si>
  <si>
    <t>Serveis extraordinaris P. Laboral Temporal Comunicació</t>
  </si>
  <si>
    <t>Seguretat Social P. Comunicació</t>
  </si>
  <si>
    <t>Informació i Publicacions Institucionals</t>
  </si>
  <si>
    <t>22605</t>
  </si>
  <si>
    <t>Informació i publicacions àrees municipals</t>
  </si>
  <si>
    <t>Despeses diverses Comunicació</t>
  </si>
  <si>
    <t>Assessoria i Campanyes comunicació</t>
  </si>
  <si>
    <t>22707</t>
  </si>
  <si>
    <t>Comunity Manager</t>
  </si>
  <si>
    <t>4911</t>
  </si>
  <si>
    <t>Retribucions bàsiques P. Laboral Fix Comunicació</t>
  </si>
  <si>
    <t>Serveis extraordinaris P. Laboral Fix Ràdio Palau</t>
  </si>
  <si>
    <t>Altres remuneracions P. Laboral Fix Comunicació</t>
  </si>
  <si>
    <t>Serveis Extraordinaris P. Laboral Temporal Ràdio Palau</t>
  </si>
  <si>
    <t>Seguretat Social Radio Palau</t>
  </si>
  <si>
    <t>21300</t>
  </si>
  <si>
    <t>Rep.Mant. i Conserv Maquin, instal·lac. tèc. i utillatge</t>
  </si>
  <si>
    <t>22299</t>
  </si>
  <si>
    <t>Altres despeses diverses Quotes diverses</t>
  </si>
  <si>
    <t>Despeses diverses Ràdio Palau</t>
  </si>
  <si>
    <t>Prestació serveis audivisuals municipals</t>
  </si>
  <si>
    <t>22500</t>
  </si>
  <si>
    <t>Impostos i taxes Estatals  Radio</t>
  </si>
  <si>
    <t>Impostos i Taxes CCAA Radio</t>
  </si>
  <si>
    <t>Equipament Comunicació i mitjans audivisuals</t>
  </si>
  <si>
    <t>63300</t>
  </si>
  <si>
    <t>Millora instal·lacions Radio Palau</t>
  </si>
  <si>
    <t>30200</t>
  </si>
  <si>
    <t>1720</t>
  </si>
  <si>
    <t>Retribucions bàsiques P.Lab Fix Aire</t>
  </si>
  <si>
    <t>Serveis extraordinaris P.Laboral Fix Aire</t>
  </si>
  <si>
    <t>Altres remuneracions P.Laboral Fix Aire</t>
  </si>
  <si>
    <t>Retribució P. Laboral temporal Aire</t>
  </si>
  <si>
    <t>Serveis extraordinaris P. Laboral Temp Aire</t>
  </si>
  <si>
    <t>Seguretat Social Aire</t>
  </si>
  <si>
    <t>20400</t>
  </si>
  <si>
    <t>Arrendaments vehicles Aire</t>
  </si>
  <si>
    <t>Quota AMEP</t>
  </si>
  <si>
    <t>Repar. Manten. Conserv. i Compl. Normatiu Enllumenat públic</t>
  </si>
  <si>
    <t>21201</t>
  </si>
  <si>
    <t>Repar. Manten.i Conserv. i Compl. Nor Instal. edif municipal</t>
  </si>
  <si>
    <t>21400</t>
  </si>
  <si>
    <t>Manteniment vehicles i maquinaria Aire</t>
  </si>
  <si>
    <t>21900</t>
  </si>
  <si>
    <t>Manteniment altres instal·lacions via pública</t>
  </si>
  <si>
    <t>21901</t>
  </si>
  <si>
    <t>Manteniment material actes culturals i festes</t>
  </si>
  <si>
    <t>Material oficina i mobiliari Aire</t>
  </si>
  <si>
    <t>22100</t>
  </si>
  <si>
    <t>Subministrament electr. espais públics i edificis municipals</t>
  </si>
  <si>
    <t>22102</t>
  </si>
  <si>
    <t>Subministrament gas edificis municipals</t>
  </si>
  <si>
    <t>22103</t>
  </si>
  <si>
    <t>Combustible de vehicles i maquinaria Aire</t>
  </si>
  <si>
    <t>Vestuari Aire</t>
  </si>
  <si>
    <t>22114</t>
  </si>
  <si>
    <t>Combustible Biomassa</t>
  </si>
  <si>
    <t>22701</t>
  </si>
  <si>
    <t>Contracte Seguretat edificis municipals</t>
  </si>
  <si>
    <t>Redacció de projectes instal·lacions i efi. energètica</t>
  </si>
  <si>
    <t>22709</t>
  </si>
  <si>
    <t>Il·luminació de Nadal</t>
  </si>
  <si>
    <t>22799</t>
  </si>
  <si>
    <t>Contractes Manteniment instal·lacions edif municipals</t>
  </si>
  <si>
    <t>46501</t>
  </si>
  <si>
    <t>Conveni amb CCVOcc Biomassa Forestal</t>
  </si>
  <si>
    <t>62300</t>
  </si>
  <si>
    <t>Adquisició maquinària i eines equips de treball Aire</t>
  </si>
  <si>
    <t>62301</t>
  </si>
  <si>
    <t>Instal·lacions i Enllumenat públic</t>
  </si>
  <si>
    <t>62302</t>
  </si>
  <si>
    <t>Instal·lacions i Edificis Municipals</t>
  </si>
  <si>
    <t>30300</t>
  </si>
  <si>
    <t>1500</t>
  </si>
  <si>
    <t>Sous del Grup A1 P.Funcionari Urbanisme</t>
  </si>
  <si>
    <t>Sous del Grup A2 P.Funcionari Urbanisme</t>
  </si>
  <si>
    <t>Retribució P. Funcionari Grup C1 Urbanisme</t>
  </si>
  <si>
    <t>Sous del Grup C1 P.Funcionari Urbanisme</t>
  </si>
  <si>
    <t>Triennis P.funcionari Urbanisme</t>
  </si>
  <si>
    <t>Complement de destinació P.Funcionari Urbanisme</t>
  </si>
  <si>
    <t>Complement específic P.funcionari Urbanisme</t>
  </si>
  <si>
    <t>Complement Responsabilitat P.Funcionari Urabnisme</t>
  </si>
  <si>
    <t>Retribucions bàsiques P.Lab Fix Urbanisme</t>
  </si>
  <si>
    <t>Serveis extraordinaris P. Lab Fix Urbanisme</t>
  </si>
  <si>
    <t>Altres remuneracions P.Lab Fix Urbanisme</t>
  </si>
  <si>
    <t>Retribucions P.Laboral temporal Urbanisme</t>
  </si>
  <si>
    <t>Serveis Extraordinaris P.Funcionari Urbanisme</t>
  </si>
  <si>
    <t>Serveis Extraordinaris P.Laboral Temp Urbanisme</t>
  </si>
  <si>
    <t>Seguretat Social Urbanisme</t>
  </si>
  <si>
    <t>20000</t>
  </si>
  <si>
    <t>lloguer Terrenys Municipals</t>
  </si>
  <si>
    <t>20200</t>
  </si>
  <si>
    <t>lloguer Edificis Serveis Municipals</t>
  </si>
  <si>
    <t>Repar. Manten. i Conserv. Edificis Urbanisme</t>
  </si>
  <si>
    <t>Combustibles vehicles serveis tècnics</t>
  </si>
  <si>
    <t>Primes d'assegurances Edificis</t>
  </si>
  <si>
    <t>Despeses diverses Serveis Territorials</t>
  </si>
  <si>
    <t>1510</t>
  </si>
  <si>
    <t>Assessorament jurídic Urbanisme</t>
  </si>
  <si>
    <t>Despeses reproducció de plànols i altres</t>
  </si>
  <si>
    <t>Despeses inscripcions registrals Urbanisme</t>
  </si>
  <si>
    <t>22710</t>
  </si>
  <si>
    <t>Prestació altres serveis</t>
  </si>
  <si>
    <t>Impostos i Taxes CCAA Urbanisme</t>
  </si>
  <si>
    <t>62500</t>
  </si>
  <si>
    <t>Equipament i reformes Serveis Territorials</t>
  </si>
  <si>
    <t>60009</t>
  </si>
  <si>
    <t>Redacció d'instruments i planejament (redacció projectes)</t>
  </si>
  <si>
    <t>60023</t>
  </si>
  <si>
    <t>Reparcel Els Turons, Adquisició Sistemes</t>
  </si>
  <si>
    <t>Execució trams Av. Catalunya</t>
  </si>
  <si>
    <t>Execucio tram Passeig Carrerada + Addenda Cassa</t>
  </si>
  <si>
    <t>Urbanització carrer Camí Serra de Ponent HPO</t>
  </si>
  <si>
    <t>Urbanització PAU 19 Can Clapés (taxa ACA)</t>
  </si>
  <si>
    <t>60901</t>
  </si>
  <si>
    <t>Urbanització Els Pins</t>
  </si>
  <si>
    <t>61900</t>
  </si>
  <si>
    <t>Equipament Millores altres edificis municipals</t>
  </si>
  <si>
    <t>61901</t>
  </si>
  <si>
    <t>Execució Plaça 11 de Setembre</t>
  </si>
  <si>
    <t>30310</t>
  </si>
  <si>
    <t>1532</t>
  </si>
  <si>
    <t>21000</t>
  </si>
  <si>
    <t>Repar. Manten. i Conserv. vies públiques</t>
  </si>
  <si>
    <t>21001</t>
  </si>
  <si>
    <t>Senyalització horitzontal i vertical vies públi. i semàfors</t>
  </si>
  <si>
    <t>Manteniment pista Skate</t>
  </si>
  <si>
    <t>Reparació i Manteniment vies públiques</t>
  </si>
  <si>
    <t>22711</t>
  </si>
  <si>
    <t>Manteniment mobiliari urbà</t>
  </si>
  <si>
    <t>1600</t>
  </si>
  <si>
    <t>Manteniment xarxa clavegueram</t>
  </si>
  <si>
    <t>Mantniment sensors</t>
  </si>
  <si>
    <t>Aportació al Consorci Defensa Conca del Besos</t>
  </si>
  <si>
    <t>61112</t>
  </si>
  <si>
    <t>Adquisició i millores mobiliari urbà</t>
  </si>
  <si>
    <t>61920</t>
  </si>
  <si>
    <t>Arranjament millora vies públiques</t>
  </si>
  <si>
    <t>61921</t>
  </si>
  <si>
    <t>Altres inversions de reposició en infraestructures i béns</t>
  </si>
  <si>
    <t>61922</t>
  </si>
  <si>
    <t>Senayalització vies públiques</t>
  </si>
  <si>
    <t>61923</t>
  </si>
  <si>
    <t>Camins escolars</t>
  </si>
  <si>
    <t>61930</t>
  </si>
  <si>
    <t>Clavegaram Can Clapés</t>
  </si>
  <si>
    <t>63900</t>
  </si>
  <si>
    <t>Millores xarxa clavegueram</t>
  </si>
  <si>
    <t>63901</t>
  </si>
  <si>
    <t>Altres inversions de reposició associades al funcionament</t>
  </si>
  <si>
    <t>30320</t>
  </si>
  <si>
    <t>4411</t>
  </si>
  <si>
    <t>22300</t>
  </si>
  <si>
    <t>Transport  Públic Urbà</t>
  </si>
  <si>
    <t>22301</t>
  </si>
  <si>
    <t>Manteniment parades de bus urbà</t>
  </si>
  <si>
    <t>Aportació AMTU</t>
  </si>
  <si>
    <t>48001</t>
  </si>
  <si>
    <t>Subvencions targetes transport</t>
  </si>
  <si>
    <t>30330</t>
  </si>
  <si>
    <t>Retribucions bàsiques P.Lab Fix Brigades de Serveis</t>
  </si>
  <si>
    <t>Serveis Extraordinaris P.Lab Fix Brigades de Serveis</t>
  </si>
  <si>
    <t>Altres retribucions P.Lab Fix Brigades de Serveis</t>
  </si>
  <si>
    <t>Retribució P.Lab Temp. Brigades de Serveis</t>
  </si>
  <si>
    <t>Serveis Extraordinaris P.Lab Temp Brigada de Serveis</t>
  </si>
  <si>
    <t>Seguretat Social Brigades de Serveis</t>
  </si>
  <si>
    <t>Lloguer de vehicles Brigades Municipals</t>
  </si>
  <si>
    <t>Repar. Manten. i Conserv. nau Brigades</t>
  </si>
  <si>
    <t>21210</t>
  </si>
  <si>
    <t>Repar. Manten. i Conserv. Cementiri municipal</t>
  </si>
  <si>
    <t>Repar. Manten. i Conserv. maquinària i transport</t>
  </si>
  <si>
    <t>Repar. Manten. i Conserv. Transport Brigada Serveis</t>
  </si>
  <si>
    <t>Combustibles vehicles Brigada d'Obres i Serveis</t>
  </si>
  <si>
    <t>Vestuari Brigada d'obres</t>
  </si>
  <si>
    <t>Primes d'assegurances vehicles i maquinària</t>
  </si>
  <si>
    <t>22700</t>
  </si>
  <si>
    <t>Neteja i higene edificis municipals</t>
  </si>
  <si>
    <t>Adquisició material i maquinària nau Brigada</t>
  </si>
  <si>
    <t>Adquisició carretilla elevadora</t>
  </si>
  <si>
    <t>63210</t>
  </si>
  <si>
    <t>Equipaments i reformes nau Brigada</t>
  </si>
  <si>
    <t>30401</t>
  </si>
  <si>
    <t>1700</t>
  </si>
  <si>
    <t>Serveis Extraordinaris P.Lab Fix Parcs i Jardins</t>
  </si>
  <si>
    <t>Altres retribucions P.Lab Fix Parcs i Jardins</t>
  </si>
  <si>
    <t>Retribucions P. Laboral temp Parcs i Jardins</t>
  </si>
  <si>
    <t>Serveis Extraordinaris  P. Laboral temp Parcs i Jardins</t>
  </si>
  <si>
    <t>Seguretat Social  Parcs i Jardins</t>
  </si>
  <si>
    <t>Vestuari Brigada Jardineria</t>
  </si>
  <si>
    <t>Locomoció Personal Medi Ambient</t>
  </si>
  <si>
    <t>1701</t>
  </si>
  <si>
    <t>Arrendament vehicles Brigades Jardineria</t>
  </si>
  <si>
    <t>Repar. Manten. i Conserv. Maquinària i Eines</t>
  </si>
  <si>
    <t>Repar. Manten. i Conserv. Transport B. Jardineria</t>
  </si>
  <si>
    <t>Combustibles vehicles Brigada Jardineria</t>
  </si>
  <si>
    <t>22107</t>
  </si>
  <si>
    <t>Combustible maquinària Brigada Jardineria</t>
  </si>
  <si>
    <t>1710</t>
  </si>
  <si>
    <t>Manteniment Parcs i Jardins</t>
  </si>
  <si>
    <t>Manteniment d'Espais Verds</t>
  </si>
  <si>
    <t>1711</t>
  </si>
  <si>
    <t>Tractaments Fitosanitaris  a la via pública</t>
  </si>
  <si>
    <t>1712</t>
  </si>
  <si>
    <t>Manteniment jocs infantils</t>
  </si>
  <si>
    <t>1722</t>
  </si>
  <si>
    <t>Manteniment Ronda Verda</t>
  </si>
  <si>
    <t>1723</t>
  </si>
  <si>
    <t>Servei desbrossades zones periubanes</t>
  </si>
  <si>
    <t>Manteniment tales i podes zones periurbanes</t>
  </si>
  <si>
    <t>Adquisició Maquinària Brigada Jardineria</t>
  </si>
  <si>
    <t>60900</t>
  </si>
  <si>
    <t>Creació i Millores de Parcs i Jardins</t>
  </si>
  <si>
    <t>Adquisició i millores Jocs Infantils</t>
  </si>
  <si>
    <t>Equipament i millora Ronda Verda</t>
  </si>
  <si>
    <t>Senyalització camins</t>
  </si>
  <si>
    <t>30402</t>
  </si>
  <si>
    <t>Sous del Grup C2 P.Funcionari Medi Natural</t>
  </si>
  <si>
    <t>Complement de destinació P.Funcionari Medi Natural</t>
  </si>
  <si>
    <t>Seguretat Social Medi Natural</t>
  </si>
  <si>
    <t>22610</t>
  </si>
  <si>
    <t>Activitat Medi Natural</t>
  </si>
  <si>
    <t>Educació Ambiental a les escoles</t>
  </si>
  <si>
    <t>48009</t>
  </si>
  <si>
    <t>Subv. compra bicicletes parcte de poble</t>
  </si>
  <si>
    <t>48900</t>
  </si>
  <si>
    <t>Subvencions entitats Medi Natural</t>
  </si>
  <si>
    <t>48901</t>
  </si>
  <si>
    <t>Subvencions Pagesia</t>
  </si>
  <si>
    <t>1725</t>
  </si>
  <si>
    <t>Manteniments camins i franges de protecció</t>
  </si>
  <si>
    <t>A famílies i institucions sense ànim de lucre</t>
  </si>
  <si>
    <t>1726</t>
  </si>
  <si>
    <t>Servei de restauració i manteniment Riera de Caldes</t>
  </si>
  <si>
    <t>1727</t>
  </si>
  <si>
    <t>Manteniment Hostal del Fum</t>
  </si>
  <si>
    <t>1728</t>
  </si>
  <si>
    <t>Aportació al Consorci de Gallecs</t>
  </si>
  <si>
    <t>46701</t>
  </si>
  <si>
    <t>Aportació Xarxa de custòdia del Territori ""XCT""</t>
  </si>
  <si>
    <t>46702</t>
  </si>
  <si>
    <t>Aportació red ciudades por el clima</t>
  </si>
  <si>
    <t>1729</t>
  </si>
  <si>
    <t>Arranjament Boada Vell</t>
  </si>
  <si>
    <t>63100</t>
  </si>
  <si>
    <t>Millora Terrenys i béns naturals - Camins Municipals</t>
  </si>
  <si>
    <t>62000</t>
  </si>
  <si>
    <t>Gual St. Roc</t>
  </si>
  <si>
    <t>Euipaments i Millores Hostal del Fum</t>
  </si>
  <si>
    <t>30404</t>
  </si>
  <si>
    <t>1621</t>
  </si>
  <si>
    <t>20800</t>
  </si>
  <si>
    <t>lloguer mobiliari i material gestió residus</t>
  </si>
  <si>
    <t>Servei de recollida selectiva de residus</t>
  </si>
  <si>
    <t>22720</t>
  </si>
  <si>
    <t>Tractament residus a planta</t>
  </si>
  <si>
    <t>22730</t>
  </si>
  <si>
    <t>Recollida Fibrociment</t>
  </si>
  <si>
    <t>Aportació Consorci Residus Vallès Occidental</t>
  </si>
  <si>
    <t>Aportació Asso. Municipis Catalans per la Recollida Select</t>
  </si>
  <si>
    <t>1622</t>
  </si>
  <si>
    <t>Retribuciones P.Lab Fix Gestió Ambiental</t>
  </si>
  <si>
    <t>Serveis extraordinaris P.Laboral Fix Gestió Residus</t>
  </si>
  <si>
    <t>Altres retribucions P. Lab Fix</t>
  </si>
  <si>
    <t>Retribuciones P.Lab Temp Gestió Ambiental</t>
  </si>
  <si>
    <t>Serveix extraordinaris P.Lab Temp Medi Ambient</t>
  </si>
  <si>
    <t>Seguretat Social Gestió Ambiental</t>
  </si>
  <si>
    <t>1624</t>
  </si>
  <si>
    <t>Servei de gestió i manteniment de la deixalleria</t>
  </si>
  <si>
    <t>1625</t>
  </si>
  <si>
    <t>Activitat Gestió de residus</t>
  </si>
  <si>
    <t>1630</t>
  </si>
  <si>
    <t>Neteja i higiene vies públiques</t>
  </si>
  <si>
    <t>Impostos autonòmics Medi Ambient</t>
  </si>
  <si>
    <t>Millores Deixalleria Municipal</t>
  </si>
  <si>
    <t>62330</t>
  </si>
  <si>
    <t>Maquinària, instal·lacions tècniques i utillatge</t>
  </si>
  <si>
    <t>30405</t>
  </si>
  <si>
    <t>3110</t>
  </si>
  <si>
    <t>Retribucions bàsiques P.Lab Fix Salut Pública</t>
  </si>
  <si>
    <t>Hores extraordinàries P. Lab Fix Salut Pública</t>
  </si>
  <si>
    <t>Altres remuneracions P. Lab Fix Salut Pública</t>
  </si>
  <si>
    <t>Retribucions P. Laboral temporal Salut Pública</t>
  </si>
  <si>
    <t>Serveis extraordinaria P.Lab Temp Salut Pública</t>
  </si>
  <si>
    <t>Seguretat Social Salut Pública</t>
  </si>
  <si>
    <t>Ajut familiar personal Salut Pública</t>
  </si>
  <si>
    <t>3111</t>
  </si>
  <si>
    <t xml:space="preserve">Sanitat ambiental </t>
  </si>
  <si>
    <t xml:space="preserve">Servei control legionel·la </t>
  </si>
  <si>
    <t xml:space="preserve">Seguretat alimentària </t>
  </si>
  <si>
    <t>Promoció de la salut</t>
  </si>
  <si>
    <t>Quota RECS</t>
  </si>
  <si>
    <t xml:space="preserve">Subvencions entitats de salut </t>
  </si>
  <si>
    <t>3114</t>
  </si>
  <si>
    <t>Lloguer desfibril·ladors</t>
  </si>
  <si>
    <t>3112</t>
  </si>
  <si>
    <t>Control animals domèstics en via pública</t>
  </si>
  <si>
    <t>Aportació FEMP</t>
  </si>
  <si>
    <t>48911</t>
  </si>
  <si>
    <t xml:space="preserve">Conveni Col·legi Veterinaris </t>
  </si>
  <si>
    <t>48912</t>
  </si>
  <si>
    <t>Conveni Progat</t>
  </si>
  <si>
    <t>3113</t>
  </si>
  <si>
    <t>Activitats Salut Pública</t>
  </si>
  <si>
    <t>Impostos i Taxes CCAA Salut</t>
  </si>
  <si>
    <t>40400</t>
  </si>
  <si>
    <t>3300</t>
  </si>
  <si>
    <t>Sous del Grup A2 P.Funcionari Cultura</t>
  </si>
  <si>
    <t>Sous del Grup C1 P.Funcionari Cultura</t>
  </si>
  <si>
    <t>Sous del Grup C2 P.Funcionari Cultura</t>
  </si>
  <si>
    <t>Triennis P.Funcionari Cultura</t>
  </si>
  <si>
    <t>Complement destinació P.Funcionari Cultura</t>
  </si>
  <si>
    <t>Complement específic P.Funcionari Cultura</t>
  </si>
  <si>
    <t>Complement esp. Responsabilitat P.Funcionari Cultura</t>
  </si>
  <si>
    <t>Retribucions bàsiques P.Laboral Fix Cultura</t>
  </si>
  <si>
    <t>Serveis extraordinaris P.Laboral Fix Cultura</t>
  </si>
  <si>
    <t>Altres remuneracions P.Laboral Fix Cultura</t>
  </si>
  <si>
    <t>Retribució P.Laboral Temporal Cultura</t>
  </si>
  <si>
    <t>Serveis extraordinaris P.Funcionari Cultura</t>
  </si>
  <si>
    <t>Serveis extraordinaris P.Laboral Temporal Cultura</t>
  </si>
  <si>
    <t>Seguretat Social Personal Cultura</t>
  </si>
  <si>
    <t>Ajut familiar Personal Cultura</t>
  </si>
  <si>
    <t>3330</t>
  </si>
  <si>
    <t>Repar. manten. i conserv EdificisCulturals</t>
  </si>
  <si>
    <t>Rep. manten. Conserv. Mobiliari Equipaments culturals</t>
  </si>
  <si>
    <t>3321</t>
  </si>
  <si>
    <t>3340</t>
  </si>
  <si>
    <t>Despeses actes commemoratius</t>
  </si>
  <si>
    <t>22609</t>
  </si>
  <si>
    <t>Activitats Biblioteca</t>
  </si>
  <si>
    <t>Programació Torre Foch</t>
  </si>
  <si>
    <t>3341</t>
  </si>
  <si>
    <t>Activitats culturals</t>
  </si>
  <si>
    <t>La Fresqueta</t>
  </si>
  <si>
    <t>Badalaboca Mostra cinema infantil</t>
  </si>
  <si>
    <t>22612</t>
  </si>
  <si>
    <t>Cicle cinema terror</t>
  </si>
  <si>
    <t>3343</t>
  </si>
  <si>
    <t>Activitats teatre, música i dansa</t>
  </si>
  <si>
    <t>Serveis assitència tècnica teatre</t>
  </si>
  <si>
    <t>Conveni Fundació Folch</t>
  </si>
  <si>
    <t>3342</t>
  </si>
  <si>
    <t>Subvencions a entitats culturals</t>
  </si>
  <si>
    <t>48902</t>
  </si>
  <si>
    <t>Premis concurs de fotografia</t>
  </si>
  <si>
    <t>48903</t>
  </si>
  <si>
    <t>Premis concurs literari de Sant Jordi</t>
  </si>
  <si>
    <t>48904</t>
  </si>
  <si>
    <t>Convenis associació Fancon</t>
  </si>
  <si>
    <t>62214</t>
  </si>
  <si>
    <t>Ajardinament extra</t>
  </si>
  <si>
    <t>62311</t>
  </si>
  <si>
    <t>Mobiliari cultural i equipament</t>
  </si>
  <si>
    <t>Millores Edificis i equipaments culturals</t>
  </si>
  <si>
    <t>40401</t>
  </si>
  <si>
    <t>Sous del Grup A2 P.Funcionari Govern Obert</t>
  </si>
  <si>
    <t>Sous del Grup C1 P.Funcionari Govern Obert</t>
  </si>
  <si>
    <t>Triennis P.Funcionari Govern Obert</t>
  </si>
  <si>
    <t>Complement destinació P.Funcionari Govern Obert</t>
  </si>
  <si>
    <t>Complement específic P.Funcionari Govern Obert</t>
  </si>
  <si>
    <t>Gratificacions</t>
  </si>
  <si>
    <t>Seguretat Social Personal Govern Obert</t>
  </si>
  <si>
    <t>9210</t>
  </si>
  <si>
    <t>22600</t>
  </si>
  <si>
    <t>Despeses diverses Transparència</t>
  </si>
  <si>
    <t>Estudis, Assessorament i treballs tècnics Transparència</t>
  </si>
  <si>
    <t>9240</t>
  </si>
  <si>
    <t>Estudis, Asse. i treballs tècnics Participació Ciutadana</t>
  </si>
  <si>
    <t>9250</t>
  </si>
  <si>
    <t>Manteniment d'aplicacions i programari</t>
  </si>
  <si>
    <t>Estudis, assessorament i treballs tècnics</t>
  </si>
  <si>
    <t>Inversions Participació Ciutadana</t>
  </si>
  <si>
    <t>40403</t>
  </si>
  <si>
    <t>3200</t>
  </si>
  <si>
    <t>Retribucions bàsiques P.Lab Fix Escola de Música</t>
  </si>
  <si>
    <t>Serveis Extraordinaris P.Lab Fix Escola de Música</t>
  </si>
  <si>
    <t>Altres retribucions P.Lab Fix Escola de Música</t>
  </si>
  <si>
    <t>Retribucions P. Laboral temp Escola de Música</t>
  </si>
  <si>
    <t>Serveis Extraordinaris P.Lab Temp Escola de Música</t>
  </si>
  <si>
    <t>Seguretat Social Escola de Música</t>
  </si>
  <si>
    <t>3231</t>
  </si>
  <si>
    <t>Repar. Manten. i Conserv. equipaments musicals</t>
  </si>
  <si>
    <t>Despeses diverses Escola de Música</t>
  </si>
  <si>
    <t>Activitats i concerts Escola de Música</t>
  </si>
  <si>
    <t>Mobiliari</t>
  </si>
  <si>
    <t>40404</t>
  </si>
  <si>
    <t>3400</t>
  </si>
  <si>
    <t>Sous del Grup A2 P.Funcionari Esports</t>
  </si>
  <si>
    <t>Triennis P.Funcionari Esports</t>
  </si>
  <si>
    <t>Complement de destinació P.Funcionari</t>
  </si>
  <si>
    <t>Complement específic P. Funcionari Esports</t>
  </si>
  <si>
    <t>Retribucions bàsiques P.Lab Fix Esports</t>
  </si>
  <si>
    <t>Serveis Extraordinaris P.Lab Fix Esports</t>
  </si>
  <si>
    <t>Altres retribucions P.Lab Fix Esports</t>
  </si>
  <si>
    <t>Retribucions P.Laboral temporal Esports</t>
  </si>
  <si>
    <t>Serveis Extraordinaris P.Lab Temp Esports</t>
  </si>
  <si>
    <t>Seguretat Social Esports</t>
  </si>
  <si>
    <t>Ajut familiar Personal Esports</t>
  </si>
  <si>
    <t>Arrendaments de material de transport</t>
  </si>
  <si>
    <t>3410</t>
  </si>
  <si>
    <t>22115</t>
  </si>
  <si>
    <t>Trofeus</t>
  </si>
  <si>
    <t>Primes d'assegurances Esports</t>
  </si>
  <si>
    <t>Activitats esportives</t>
  </si>
  <si>
    <t>Activitats setmana de l'Esport femení</t>
  </si>
  <si>
    <t>Serveis ambulàncies</t>
  </si>
  <si>
    <t>Subvencions a entitats esportives</t>
  </si>
  <si>
    <t>3420</t>
  </si>
  <si>
    <t>Repar. Manten. i Conserv. edificis esportius</t>
  </si>
  <si>
    <t>Mantenimnet pista Skate</t>
  </si>
  <si>
    <t>Repar. Manten. i Conserv. equipaments esportius</t>
  </si>
  <si>
    <t>Combustiblescentres esportius</t>
  </si>
  <si>
    <t>Vestuari personal d'esports</t>
  </si>
  <si>
    <t>Estudis, Assessorament i treballs tècnics</t>
  </si>
  <si>
    <t>Mobiliari i equipaments esportius</t>
  </si>
  <si>
    <t>Millores instalacions esportives</t>
  </si>
  <si>
    <t>63218</t>
  </si>
  <si>
    <t>Pista Atletisme Sauló</t>
  </si>
  <si>
    <t>63220</t>
  </si>
  <si>
    <t>Millores inst. esportives Can Falguera</t>
  </si>
  <si>
    <t>40407</t>
  </si>
  <si>
    <t>3301</t>
  </si>
  <si>
    <t>Retribucions bàsiques P.Lab Fix Joventut</t>
  </si>
  <si>
    <t>Serveis Extraordinaris P.Lab Fix Joventut</t>
  </si>
  <si>
    <t>Altres retribucions P.Lab Fix Joventut</t>
  </si>
  <si>
    <t>Retribucions P.Laboral temporal Joventut</t>
  </si>
  <si>
    <t>Serveis extraordinaris P.Lab Temp Joventut</t>
  </si>
  <si>
    <t>Seguretat Social Joventut</t>
  </si>
  <si>
    <t>3302</t>
  </si>
  <si>
    <t>Repar. Manten. i Conserv. edifici Joventut</t>
  </si>
  <si>
    <t>3344</t>
  </si>
  <si>
    <t>Activitats prog. educació i joventut</t>
  </si>
  <si>
    <t>Estudis, asseossorament i treballs tècnics</t>
  </si>
  <si>
    <t>Prestació serveis d'educació i joventut</t>
  </si>
  <si>
    <t>3345</t>
  </si>
  <si>
    <t>Activitats formació en el lleure i prom. cultural</t>
  </si>
  <si>
    <t>Transferències formació en el lleure</t>
  </si>
  <si>
    <t>3347</t>
  </si>
  <si>
    <t>Activitats OAJ</t>
  </si>
  <si>
    <t>3348</t>
  </si>
  <si>
    <t>Activitats Joventut</t>
  </si>
  <si>
    <t>Conveni Feder. D'entitats Juvenils La Descoordinadora</t>
  </si>
  <si>
    <t>Subvencions a entitats juvenils</t>
  </si>
  <si>
    <t>3349</t>
  </si>
  <si>
    <t>Activitat Joventut</t>
  </si>
  <si>
    <t>Mobiliari i equipament Joventut</t>
  </si>
  <si>
    <t>Millores equipament Joventut</t>
  </si>
  <si>
    <t>40411</t>
  </si>
  <si>
    <t>3380</t>
  </si>
  <si>
    <t>Altres festes populars</t>
  </si>
  <si>
    <t>Guirigall</t>
  </si>
  <si>
    <t>Suport activitats de les entitats</t>
  </si>
  <si>
    <t>Equipament Festes Populars</t>
  </si>
  <si>
    <t>22614</t>
  </si>
  <si>
    <t>Serveis assitència tècnica altres Festes Populars</t>
  </si>
  <si>
    <t>22615</t>
  </si>
  <si>
    <t>Activitats de nadal</t>
  </si>
  <si>
    <t>Serveis Preventius ambulàncies</t>
  </si>
  <si>
    <t>3381</t>
  </si>
  <si>
    <t>Subvencions a entitats associatives</t>
  </si>
  <si>
    <t>48914</t>
  </si>
  <si>
    <t>Premis Carnestoltes</t>
  </si>
  <si>
    <t>3382</t>
  </si>
  <si>
    <t>Festa Major</t>
  </si>
  <si>
    <t>Serveis assitència tècnica Festa Major</t>
  </si>
  <si>
    <t>40412</t>
  </si>
  <si>
    <t>3360</t>
  </si>
  <si>
    <t>Retribucions Bàsiques P.Laboral Fix Patrimoni</t>
  </si>
  <si>
    <t>Serveis Extraord. P. Laboral Fix Patrimoni</t>
  </si>
  <si>
    <t>Altres Retribuc. P. Laboral Fix Patrimoni</t>
  </si>
  <si>
    <t>Retribuc.P.Laboral Temp. Patrimoni</t>
  </si>
  <si>
    <t>Serveis Extraordinaris P.Lab Temp Patrimoni</t>
  </si>
  <si>
    <t>Seguretat Social Patrimoni</t>
  </si>
  <si>
    <t>Repar. Manten. i Conserv. Béns Patrimonials</t>
  </si>
  <si>
    <t xml:space="preserve">Manteniment i reparació patrimoni </t>
  </si>
  <si>
    <t>Prestació de serveis gestió museu i del patrimoni</t>
  </si>
  <si>
    <t>Gestió - Treballs - Patrimoni Arqueològic</t>
  </si>
  <si>
    <t>62203</t>
  </si>
  <si>
    <t>Restauració Casa Folch</t>
  </si>
  <si>
    <t>62204</t>
  </si>
  <si>
    <t>Restauració Jardins Torre Folch</t>
  </si>
  <si>
    <t>62205</t>
  </si>
  <si>
    <t xml:space="preserve">Museització </t>
  </si>
  <si>
    <t>62206</t>
  </si>
  <si>
    <t>Senyalització Via Augusta</t>
  </si>
  <si>
    <t>62207</t>
  </si>
  <si>
    <t>Edifici cooperativa, reforç</t>
  </si>
  <si>
    <t>63205</t>
  </si>
  <si>
    <t>Reforma Masia Can Falguera</t>
  </si>
  <si>
    <t xml:space="preserve"> Masia Can Maiol</t>
  </si>
  <si>
    <t>63211</t>
  </si>
  <si>
    <t>3ª Fase Obres</t>
  </si>
  <si>
    <t>Millores Masia Can Malla</t>
  </si>
  <si>
    <t>63230</t>
  </si>
  <si>
    <t>Comanda Templera</t>
  </si>
  <si>
    <t>63231</t>
  </si>
  <si>
    <t>Obres d'Urgència segons Pla Director</t>
  </si>
  <si>
    <t>63241</t>
  </si>
  <si>
    <t>1ª Reforma estructural, façanes, coberta</t>
  </si>
  <si>
    <t>63250</t>
  </si>
  <si>
    <t>Nova Estació tren Hostal del Fum</t>
  </si>
  <si>
    <t>68900</t>
  </si>
  <si>
    <t>Senyalització patrimoni via pública</t>
  </si>
  <si>
    <t>68901</t>
  </si>
  <si>
    <t>Monuments i plaques commemoratives (peticions)</t>
  </si>
  <si>
    <t>Restauració Castell de Plegamans</t>
  </si>
  <si>
    <t>Estudis tècnics i redacció de projectes</t>
  </si>
  <si>
    <t>40501</t>
  </si>
  <si>
    <t>2310</t>
  </si>
  <si>
    <t>Activitats i programes d'acció social</t>
  </si>
  <si>
    <t>Atencions Socials i assistencials</t>
  </si>
  <si>
    <t>48002</t>
  </si>
  <si>
    <t>Ajuts a la mobilitat transport adaptat</t>
  </si>
  <si>
    <t>48003</t>
  </si>
  <si>
    <t>Ajut menjadors escolar i discapacitats</t>
  </si>
  <si>
    <t>48004</t>
  </si>
  <si>
    <t>Ajuts programa targeta moneder</t>
  </si>
  <si>
    <t>Subvencions a entitats de caràcter social</t>
  </si>
  <si>
    <t>Conveni Institut Municipal Servei Discapacitats</t>
  </si>
  <si>
    <t>Conveni EAIA</t>
  </si>
  <si>
    <t>48905</t>
  </si>
  <si>
    <t>Conveni podòleg Solità</t>
  </si>
  <si>
    <t>48906</t>
  </si>
  <si>
    <t>Conveni Podòleg PODALIK</t>
  </si>
  <si>
    <t>48907</t>
  </si>
  <si>
    <t>Conveni Creu Roja</t>
  </si>
  <si>
    <t>48908</t>
  </si>
  <si>
    <t>Conveni Càritas</t>
  </si>
  <si>
    <t>48909</t>
  </si>
  <si>
    <t>Conveni Transport adaptat Santa Perpètua</t>
  </si>
  <si>
    <t>48910</t>
  </si>
  <si>
    <t>Conveni UPC Servei Oftalmologia</t>
  </si>
  <si>
    <t>49003</t>
  </si>
  <si>
    <t>Conveni ADISPAP</t>
  </si>
  <si>
    <t>2311</t>
  </si>
  <si>
    <t>Sous del Grup A2 P.Funcionari Serveis Socials</t>
  </si>
  <si>
    <t>Sous del Grup C2 P.Funcionari Serveis Socials</t>
  </si>
  <si>
    <t>12005</t>
  </si>
  <si>
    <t>Sous del Grup E</t>
  </si>
  <si>
    <t>Triennis Personal Funcionari Serveis Socials</t>
  </si>
  <si>
    <t>Complement de destinació P. Funcionari Serveis Socials</t>
  </si>
  <si>
    <t>Complement específic P.Funcionari Serveis Socials</t>
  </si>
  <si>
    <t>Retribucions bàsiques P.Lab Fix Serveis Socials</t>
  </si>
  <si>
    <t>Serveis Extraordinaris P.Lab Fix Serveis Socials</t>
  </si>
  <si>
    <t>Altres retribucions P.Lab Fix Serveis Socials</t>
  </si>
  <si>
    <t>Retribucions P. Laboral temporal Serveis Socials</t>
  </si>
  <si>
    <t>Serveis Extraordinaris P.Lab Temp Serveis Socials</t>
  </si>
  <si>
    <t>Seguretat Social Serveis Socials</t>
  </si>
  <si>
    <t>Repar. Manten. i Conserv edifici Serveis Socials</t>
  </si>
  <si>
    <t>Despeses diverses Serveis Socials</t>
  </si>
  <si>
    <t>2312</t>
  </si>
  <si>
    <t>Prestació de serveis de caràcter social</t>
  </si>
  <si>
    <t>Programa ajut residències</t>
  </si>
  <si>
    <t>Conveni CCVO SIS</t>
  </si>
  <si>
    <t>3230</t>
  </si>
  <si>
    <t>48929</t>
  </si>
  <si>
    <t>Conveni AFA Can Cladellas</t>
  </si>
  <si>
    <t>46100</t>
  </si>
  <si>
    <t>Diputació, aportació teleassitència</t>
  </si>
  <si>
    <t>46500</t>
  </si>
  <si>
    <t>Aportació Consell Comarcal servei d'atenció domiciliària</t>
  </si>
  <si>
    <t>Equipament i millora mobiliari Serveis Socials 8</t>
  </si>
  <si>
    <t>Millora edificis Serveis Socials</t>
  </si>
  <si>
    <t>40502</t>
  </si>
  <si>
    <t>Activitats cooperació</t>
  </si>
  <si>
    <t>2314</t>
  </si>
  <si>
    <t>Aportació Fons Català de Cooperació</t>
  </si>
  <si>
    <t>Adhesió programes de cooperació</t>
  </si>
  <si>
    <t>49000</t>
  </si>
  <si>
    <t>Cooperació i desenvolupament tercer món</t>
  </si>
  <si>
    <t>49001</t>
  </si>
  <si>
    <t>Conveni Haribala</t>
  </si>
  <si>
    <t>49002</t>
  </si>
  <si>
    <t>Conveni Projecte Casamance</t>
  </si>
  <si>
    <t>49004</t>
  </si>
  <si>
    <t>Conveni Fons Català Cooperació</t>
  </si>
  <si>
    <t>40503</t>
  </si>
  <si>
    <t>Activitats Sanitat</t>
  </si>
  <si>
    <t>Subvencions entitats salut</t>
  </si>
  <si>
    <t>Quota Conveni Col·legi Veterinaris</t>
  </si>
  <si>
    <t>Activitats diverses Benestar animal</t>
  </si>
  <si>
    <t xml:space="preserve">Aportació FEMP </t>
  </si>
  <si>
    <t>Adquisició material</t>
  </si>
  <si>
    <t>40504</t>
  </si>
  <si>
    <t>2315</t>
  </si>
  <si>
    <t>Reunions, conferències col·lectius socials</t>
  </si>
  <si>
    <t>Activitats d'atenció socials a col·lectius socials</t>
  </si>
  <si>
    <t>Despeses diverses Col·lectiu social</t>
  </si>
  <si>
    <t>Festa Gent Gran</t>
  </si>
  <si>
    <t>Conveni Associació Casal de la Gent Gran</t>
  </si>
  <si>
    <t>40505</t>
  </si>
  <si>
    <t>Sous del Grup A2 P.Funcionari Igualtat i Participació</t>
  </si>
  <si>
    <t>Triennis</t>
  </si>
  <si>
    <t>Complement de destinació</t>
  </si>
  <si>
    <t>Complement específic P.Funcionari  Igualtat i Participació</t>
  </si>
  <si>
    <t>Gratificacions P.Funcionari Igualtat</t>
  </si>
  <si>
    <t>Seguretat Social  Igualtat i Participació</t>
  </si>
  <si>
    <t>2316</t>
  </si>
  <si>
    <t>Triennis P.Funcionar  Igualtat i Participació</t>
  </si>
  <si>
    <t>Complement de destinació P.Funcionari  Igualtat i Participac</t>
  </si>
  <si>
    <t>22630</t>
  </si>
  <si>
    <t>Activitats politiques d'igualtat</t>
  </si>
  <si>
    <t>40506</t>
  </si>
  <si>
    <t>1520</t>
  </si>
  <si>
    <t>Manteniment edificis</t>
  </si>
  <si>
    <t>Despeses diverses (comunitats propietaris,...)</t>
  </si>
  <si>
    <t>22702</t>
  </si>
  <si>
    <t>Conveni promotora social per HPO a Can Riera</t>
  </si>
  <si>
    <t>Conveni Sostre Civic per Cohabitatge a Can Maiol</t>
  </si>
  <si>
    <t>Tributs entitats locals (IBI)</t>
  </si>
  <si>
    <t>Redacció projecte i honoraris HPO Can Riera</t>
  </si>
  <si>
    <t>Adquisió pis tanteig i retracte</t>
  </si>
  <si>
    <t>40511</t>
  </si>
  <si>
    <t>Retribucions bàsiques P.Lab Fix  Ensenyament</t>
  </si>
  <si>
    <t>Serveix Extraordinaris P.Lab Fix   Ensenyament</t>
  </si>
  <si>
    <t>Altres retribucions P.Lab Fix   Ensenyament</t>
  </si>
  <si>
    <t>Retibucions P.Laboral temporal  Ensenyament</t>
  </si>
  <si>
    <t>Serveis Extraordinaris P.Lab Temp  Ensenyament</t>
  </si>
  <si>
    <t>Seguretat Social  Ensenyament</t>
  </si>
  <si>
    <t>45100</t>
  </si>
  <si>
    <t>Aportació Consorci Normalització Lingüística</t>
  </si>
  <si>
    <t>Repar. Manten. i Conserv. escoles públiques</t>
  </si>
  <si>
    <t>22106</t>
  </si>
  <si>
    <t>Productes farmacèutics  Ensenyament</t>
  </si>
  <si>
    <t>Programa estable a les escoles</t>
  </si>
  <si>
    <t>Programa d'acompanyament educatiu</t>
  </si>
  <si>
    <t>Socialització llibres</t>
  </si>
  <si>
    <t>Subvencions a entitats educatives</t>
  </si>
  <si>
    <t>Conveni Campus Ítaca</t>
  </si>
  <si>
    <t>48928</t>
  </si>
  <si>
    <t>Conveni AFA Institut Ramón Casas i Carbó Mat</t>
  </si>
  <si>
    <t>48930</t>
  </si>
  <si>
    <t>Conveni AFA Escola J.M. Folch i Torres</t>
  </si>
  <si>
    <t>3261</t>
  </si>
  <si>
    <t>Activitats  Ensenyament</t>
  </si>
  <si>
    <t>Assessorament formació adults</t>
  </si>
  <si>
    <t>Millores centres  Ensenyament</t>
  </si>
  <si>
    <t>63206</t>
  </si>
  <si>
    <t>Edificis i altres construccions</t>
  </si>
  <si>
    <t>40512</t>
  </si>
  <si>
    <t>Retribucions bàsiques P.Lab Fix Escoles Bressol</t>
  </si>
  <si>
    <t>Serveis Extraordinaris P.Lab Fix Escoles Bressol</t>
  </si>
  <si>
    <t>Altres retribucions P.Lab Fix Escoles Bressol</t>
  </si>
  <si>
    <t>Retribucions P. Laboral temporal Escoles Bressol</t>
  </si>
  <si>
    <t>Serveis Extraordinaris P.Lab Temp  Escoles Bressol</t>
  </si>
  <si>
    <t>Seguretat Social Escoles Bressol</t>
  </si>
  <si>
    <t>Ajut familiar personal Escoles Bressol</t>
  </si>
  <si>
    <t>Repar. Manten. i Conserv. Escoles Bressol</t>
  </si>
  <si>
    <t>Vestuari Escoles Bressol</t>
  </si>
  <si>
    <t>Productes farmacèutics Escoles Bressol</t>
  </si>
  <si>
    <t>22110</t>
  </si>
  <si>
    <t>Productes de neteja i higiene Escoles Bressol</t>
  </si>
  <si>
    <t>Primes d'assegurances Escoles Bressol</t>
  </si>
  <si>
    <t>Despeses diverses Escoles Bressol</t>
  </si>
  <si>
    <t>Locomoció personal Escoles Bressol</t>
  </si>
  <si>
    <t>3232</t>
  </si>
  <si>
    <t>Material escolar</t>
  </si>
  <si>
    <t>22101</t>
  </si>
  <si>
    <t>Servei de mejador</t>
  </si>
  <si>
    <t>3262</t>
  </si>
  <si>
    <t>22003</t>
  </si>
  <si>
    <t>Material escolar pedagògic fungible</t>
  </si>
  <si>
    <t>Activitats llars Infans</t>
  </si>
  <si>
    <t>Assessorament psicològic Escoles Bressol</t>
  </si>
  <si>
    <t>Mobiliari i equipament Escoles Bressol</t>
  </si>
  <si>
    <t>Millores centres Escoles Bressol</t>
  </si>
  <si>
    <t>50501</t>
  </si>
  <si>
    <t>1650</t>
  </si>
  <si>
    <t>Encesa llums Nadal</t>
  </si>
  <si>
    <t>4300</t>
  </si>
  <si>
    <t>Retribucions P. Funcionari Grup C1 Industria</t>
  </si>
  <si>
    <t>Sous del Grup C2 P.Funcionari Comerç i Turisme</t>
  </si>
  <si>
    <t>Triennis P.Funcionari Comerç i Turisme</t>
  </si>
  <si>
    <t>Complement destinació P.Funcionari Comerç i Turisme</t>
  </si>
  <si>
    <t>Complement específic P.Funcionari Comerç i Turisme</t>
  </si>
  <si>
    <t>Retribucions bàsiques P. Laboral Fix Comerç i Turisme</t>
  </si>
  <si>
    <t>Serveis Extraordinaris P.Laboral Fix  Comerç i Turisme</t>
  </si>
  <si>
    <t>Altres remuneracions P.Laboral Fix Comerç i Turisme</t>
  </si>
  <si>
    <t>Retribució Personal Laboral Temporal Comerç i Turisme</t>
  </si>
  <si>
    <t>Serveis extraordinaris P.Funcionari Comerç i Turisme</t>
  </si>
  <si>
    <t>Serveis extraordinaris P.Laboral Temporal Comerç i Turisme</t>
  </si>
  <si>
    <t>Seguretat Social Personal Comerç i Turisme</t>
  </si>
  <si>
    <t>Ajut familiar personal Comerç i Turisme</t>
  </si>
  <si>
    <t>Despeses diverses Comerç i Turisme</t>
  </si>
  <si>
    <t>Locomoció personal comerç i Turisme</t>
  </si>
  <si>
    <t>4310</t>
  </si>
  <si>
    <t>Campanya Promoció Comerç i Turisme</t>
  </si>
  <si>
    <t>Bonus compra productes locals</t>
  </si>
  <si>
    <t>Conveni Market Place AMERC</t>
  </si>
  <si>
    <t>48010</t>
  </si>
  <si>
    <t>Subvencions Bons Compra Productes Locals</t>
  </si>
  <si>
    <t>48011</t>
  </si>
  <si>
    <t>Subvencions Comerç - aparadors</t>
  </si>
  <si>
    <t>Conveni Desenvolupament Comerç Local</t>
  </si>
  <si>
    <t>Conveni Comerç Local</t>
  </si>
  <si>
    <t>4320</t>
  </si>
  <si>
    <t>Aportació al Consorci de Turisme del Vallès Occidental</t>
  </si>
  <si>
    <t>Aportació Xarxa de Turisme Industrial ""XATIC""</t>
  </si>
  <si>
    <t xml:space="preserve">Quota adhesió Biosphere </t>
  </si>
  <si>
    <t>Maquinària, material, equipaments Comerç</t>
  </si>
  <si>
    <t>60000</t>
  </si>
  <si>
    <t>Creació àrea autocaravanes</t>
  </si>
  <si>
    <t>50502</t>
  </si>
  <si>
    <t>2410</t>
  </si>
  <si>
    <t>Sous del Grup A2 P.Funcionari Palau Avança</t>
  </si>
  <si>
    <t>Triennis P. Funcionari Palau Avança</t>
  </si>
  <si>
    <t>Complement destinació P. Funcionari Palau Avança</t>
  </si>
  <si>
    <t>Complement específic P. Funcionari Palau Avança</t>
  </si>
  <si>
    <t>Retribucions bàsiques P. Laboral Fix Palau Avança</t>
  </si>
  <si>
    <t>Hores extraordinàries</t>
  </si>
  <si>
    <t>Altres remuneracions P. Laboral Fix Palau Avança</t>
  </si>
  <si>
    <t>Laboral temporal</t>
  </si>
  <si>
    <t>14300</t>
  </si>
  <si>
    <t>Altre personal Plans Ocupació Palau Avança i Projecte IRIS</t>
  </si>
  <si>
    <t>Serveis extraordinaris P. Laboral Temporal Palau Avança</t>
  </si>
  <si>
    <t>Seguretat Social Personal Palau Avança</t>
  </si>
  <si>
    <t>Rep. Mant. Oficines Palau Avança</t>
  </si>
  <si>
    <t>Vestuari Personal Plans Ocupació</t>
  </si>
  <si>
    <t>Activitats Palau Avança</t>
  </si>
  <si>
    <t>Despeses diverses Palau Avança</t>
  </si>
  <si>
    <t>Punt Tic</t>
  </si>
  <si>
    <t>Locomoció Personal Palau Avança</t>
  </si>
  <si>
    <t>46620</t>
  </si>
  <si>
    <t>Aportació Projectes Supramunicipals</t>
  </si>
  <si>
    <t>Aportació Plans Ocupació Consorcis</t>
  </si>
  <si>
    <t>Programa beques carnet conduir</t>
  </si>
  <si>
    <t>3263</t>
  </si>
  <si>
    <t>22116</t>
  </si>
  <si>
    <t>Material Fungible Tallers FPI</t>
  </si>
  <si>
    <t>Activitats FPI</t>
  </si>
  <si>
    <t>Netela espais PTT COVID 19</t>
  </si>
  <si>
    <t>Equipaments Mobiliari Reformes Palau Avança</t>
  </si>
  <si>
    <t>63214</t>
  </si>
  <si>
    <t>Millora Edificis i altres construccions</t>
  </si>
  <si>
    <t>Equipament Tallers FPI</t>
  </si>
  <si>
    <t>50503</t>
  </si>
  <si>
    <t>4330</t>
  </si>
  <si>
    <t>Despeses diverses Indústria</t>
  </si>
  <si>
    <t>Estudis Assessorament i treballs tècnics Indústria</t>
  </si>
  <si>
    <t>Compra agregada</t>
  </si>
  <si>
    <t>Altres treballs Foment Economia Social i Solidària</t>
  </si>
  <si>
    <t>Aportació Xarxa de municipis Economia Social i Solidària</t>
  </si>
  <si>
    <t>46610</t>
  </si>
  <si>
    <t>Aportació projectes supramunicipals</t>
  </si>
  <si>
    <t>Aportació Pacte Industrial Regió Metropolitana</t>
  </si>
  <si>
    <t>50504</t>
  </si>
  <si>
    <t>4930</t>
  </si>
  <si>
    <t>Retribucions bàsiques P. Laboral Fix Consum</t>
  </si>
  <si>
    <t>Serveis Extraordinaris P. Laboral Fix Consum</t>
  </si>
  <si>
    <t>Altres remuneracions P. Laboral Fix Consum</t>
  </si>
  <si>
    <t>Seguretat Social Personal Consum</t>
  </si>
  <si>
    <t>Reunions, conferències Consum</t>
  </si>
  <si>
    <t>Activitats Consum</t>
  </si>
  <si>
    <t>Locomoció Personal Consum</t>
  </si>
  <si>
    <t>23121</t>
  </si>
  <si>
    <t>Despeses furgoneta OMIC</t>
  </si>
  <si>
    <t>50505</t>
  </si>
  <si>
    <t>4311</t>
  </si>
  <si>
    <t>22620</t>
  </si>
  <si>
    <t>Activitats Fires i Mercats</t>
  </si>
  <si>
    <t>62900</t>
  </si>
  <si>
    <t>Altres inversions Lavabos mercat setmanal</t>
  </si>
  <si>
    <t>60601</t>
  </si>
  <si>
    <t>1300</t>
  </si>
  <si>
    <t>Sous del Grup A2 P.Funcionari Policia Local</t>
  </si>
  <si>
    <t>Sous del Grup C1 P.Funcionari Policia Local</t>
  </si>
  <si>
    <t>Sous del Grup C2 P.Funcionari Policia Local</t>
  </si>
  <si>
    <t>Triennis P.Funcionari Policia Local</t>
  </si>
  <si>
    <t>Complement destinació P.Funcionari Policia Local</t>
  </si>
  <si>
    <t>Complement específic P.Funcionari Policia Local</t>
  </si>
  <si>
    <t>Complement Responsabilitat P.Funcionari Policia Local</t>
  </si>
  <si>
    <t>12107</t>
  </si>
  <si>
    <t>Complement Nocturnitat P. Funcionari Policia Local</t>
  </si>
  <si>
    <t>12110</t>
  </si>
  <si>
    <t>Complement Penositat P. Funcionari Policia Local</t>
  </si>
  <si>
    <t>12111</t>
  </si>
  <si>
    <t>Complement Perillositat P. Funcionari Policia Local</t>
  </si>
  <si>
    <t>Retribucions bàsiques P. Laboral Fix Policia Local</t>
  </si>
  <si>
    <t>Serveis Extraordinaris  P. Laboral Fix Policia Local</t>
  </si>
  <si>
    <t>Altres remuneracions  P. Laboral Fix Policia Local</t>
  </si>
  <si>
    <t>Serveis Extraordinaris  P. Funcionari Policia Local</t>
  </si>
  <si>
    <t>Seguretat Social Personal Policia Local</t>
  </si>
  <si>
    <t>Arrendaments de vehicles Policia Local</t>
  </si>
  <si>
    <t>Man.Rep.Cons. Edificis Policia Local</t>
  </si>
  <si>
    <t>Rep.Manten.Conserv Elements de transport Policia Local</t>
  </si>
  <si>
    <t>Manteniment Equips Policial Local</t>
  </si>
  <si>
    <t>Combustibles i carburants Policia Local</t>
  </si>
  <si>
    <t>Vestuari Policia Local</t>
  </si>
  <si>
    <t>Material Fungible Policia Local</t>
  </si>
  <si>
    <t>Despeses diverses Policia Local</t>
  </si>
  <si>
    <t>Locomoció personal Policia Local</t>
  </si>
  <si>
    <t>1320</t>
  </si>
  <si>
    <t>Activitats Policia Local</t>
  </si>
  <si>
    <t>Contracte Servei Grua</t>
  </si>
  <si>
    <t>1321</t>
  </si>
  <si>
    <t>Activitat estable educació viària</t>
  </si>
  <si>
    <t>Setmana de la Mobilitat</t>
  </si>
  <si>
    <t>62501</t>
  </si>
  <si>
    <t>Equipament Policia Local</t>
  </si>
  <si>
    <t>60602</t>
  </si>
  <si>
    <t>1350</t>
  </si>
  <si>
    <t>Combustibles i carburants Protecció Civil</t>
  </si>
  <si>
    <t>Adquisició Material Transport PC</t>
  </si>
  <si>
    <t>Conveni Associació Voluntaris Protecció Civil</t>
  </si>
  <si>
    <t>60603</t>
  </si>
  <si>
    <t>Rep.Mant.Conserv. Edifici Jutjat de Pau</t>
  </si>
  <si>
    <t>Material Oficina Jutjat de Pau</t>
  </si>
  <si>
    <t>Serveis Postals Jutjats de Pau</t>
  </si>
  <si>
    <t>62503</t>
  </si>
  <si>
    <t>Mobiliari Jutjat de Pau</t>
  </si>
  <si>
    <t>70700</t>
  </si>
  <si>
    <t>Sous del Grup C1 P.Funcionaris Atenció Ciutadana</t>
  </si>
  <si>
    <t>Sous del Grup C2 P.Funcionaris Atenció Ciutadana</t>
  </si>
  <si>
    <t>Triennis P.Funcionaris Atenció Ciutadana</t>
  </si>
  <si>
    <t>Complement destinació P.Funcionaris Atenció Ciutadana</t>
  </si>
  <si>
    <t>Complement específic P.Funcionaris Atenció Ciutadana</t>
  </si>
  <si>
    <t>Complement Responsabilitat P.Funcionaris Atenció Ciutadana</t>
  </si>
  <si>
    <t>Retribucions bàsiques P.Laboral Fix Atenció Ciutadana</t>
  </si>
  <si>
    <t>Serveis Extraordinaris P.Laboral Fix Atenció Ciutadana</t>
  </si>
  <si>
    <t>Altres remuneracions P.Laboral Fix Atenció Ciutadana</t>
  </si>
  <si>
    <t>Retribucions P.Laboral Temporal Atenció Ciutadana</t>
  </si>
  <si>
    <t>Serveis Extraordinaris  P.Funcionari Atenció Ciutadana</t>
  </si>
  <si>
    <t>Serveis Extraordinaris   P.Laboral Atenció Ciutadana</t>
  </si>
  <si>
    <t>Seguretat Social Personal Atenció Ciutadana</t>
  </si>
  <si>
    <t>EQUIP DE GOVERN</t>
  </si>
  <si>
    <t>SERVEIS ADMINISTRATIUS I GESTIÓ DE BENS</t>
  </si>
  <si>
    <t>SERVEIS ECONOMICS FINANCERS I COMPRES</t>
  </si>
  <si>
    <t>SERVEIS JURIDICS</t>
  </si>
  <si>
    <t>NOVES TECNOLOGIES</t>
  </si>
  <si>
    <t>COMUNICACIÓ</t>
  </si>
  <si>
    <t>INNOVACIÓ I EFICIÈNCIA ENERGÈTICA</t>
  </si>
  <si>
    <t>URBANISME</t>
  </si>
  <si>
    <t>VIA PUBLICA</t>
  </si>
  <si>
    <t>TRANSPORT I MOBILITAT</t>
  </si>
  <si>
    <t>BRIGADES DE SERVEIS</t>
  </si>
  <si>
    <t>PARCS I JARDINS</t>
  </si>
  <si>
    <t>GESTIO AMBIENTAL</t>
  </si>
  <si>
    <t>CULTURA</t>
  </si>
  <si>
    <t>GOVERN OBERT</t>
  </si>
  <si>
    <t>ESCOLA DE MUSICA</t>
  </si>
  <si>
    <t>ESPORTS</t>
  </si>
  <si>
    <t>JOVENTUT</t>
  </si>
  <si>
    <t>FESTES</t>
  </si>
  <si>
    <t>PATRIMONI</t>
  </si>
  <si>
    <t>SERVEIS SOCIALS</t>
  </si>
  <si>
    <t>SANITAT</t>
  </si>
  <si>
    <t>PLA IGUALTAT</t>
  </si>
  <si>
    <t>HABITATGE</t>
  </si>
  <si>
    <t>ENSENYAMENT</t>
  </si>
  <si>
    <t>ESCOLES BRESSOL</t>
  </si>
  <si>
    <t>COMERÇ I TURISME</t>
  </si>
  <si>
    <t>CONSUM</t>
  </si>
  <si>
    <t>FIRES I MERCATS</t>
  </si>
  <si>
    <t>POLICIA LOCAL</t>
  </si>
  <si>
    <t>JUTJAT DE PAU</t>
  </si>
  <si>
    <t>ATENCIO CIUTADANA</t>
  </si>
  <si>
    <t>SALUT</t>
  </si>
  <si>
    <t xml:space="preserve">COOPERACIÓ </t>
  </si>
  <si>
    <t>GENT GRAN - COL·LECTIUS SOCIALS</t>
  </si>
  <si>
    <t>PALAU AVANÇA</t>
  </si>
  <si>
    <t>INDUSTRIA</t>
  </si>
  <si>
    <t>PROTECCIÓ CIVIL</t>
  </si>
  <si>
    <t>Crèdits inicials 2023</t>
  </si>
  <si>
    <t>Crèdits inicials 2024</t>
  </si>
  <si>
    <t>% Variació 2023 vs 2024</t>
  </si>
  <si>
    <t>TOTAL</t>
  </si>
  <si>
    <t xml:space="preserve">CAP. I IMPOSTOS DIRECTES                                                                                               </t>
  </si>
  <si>
    <t>Impost sobre el capital</t>
  </si>
  <si>
    <t>11200</t>
  </si>
  <si>
    <t>Impost sobre Béns Immobles Natural Rústica</t>
  </si>
  <si>
    <t>11300</t>
  </si>
  <si>
    <t>Impost sobre Béns Immobles Natural Urbana</t>
  </si>
  <si>
    <t>11500</t>
  </si>
  <si>
    <t>Impost sobre Vehicles de Tracció</t>
  </si>
  <si>
    <t>11600</t>
  </si>
  <si>
    <t>Impost sobre l'Increm. del Valor dels Terrenys Natu Urbana</t>
  </si>
  <si>
    <t>Impost sobre Activitats Econòmiques</t>
  </si>
  <si>
    <t xml:space="preserve">CAP. II IMPOSTOS INDIRECTES                                                                                    </t>
  </si>
  <si>
    <t>29000</t>
  </si>
  <si>
    <t>Impost sobre construccions, instal·lacions i obres</t>
  </si>
  <si>
    <t xml:space="preserve">CAP. III TAXES I ALTRES SERVEIS                                                                                            </t>
  </si>
  <si>
    <t xml:space="preserve">Taxes per la prestació de serveis públics bàsics        </t>
  </si>
  <si>
    <t>Servei de recollida d'escombraries</t>
  </si>
  <si>
    <t>Taxa deixalleria</t>
  </si>
  <si>
    <t>30900</t>
  </si>
  <si>
    <t>Taxa cementiri: gestió del cementiri municipal</t>
  </si>
  <si>
    <t>30901</t>
  </si>
  <si>
    <t>Taxa per serveis fúnebres</t>
  </si>
  <si>
    <t xml:space="preserve">Taxes per la prestació de S.P. caràcter social/preferent                                        </t>
  </si>
  <si>
    <t>31200</t>
  </si>
  <si>
    <t>Taxa Escola d'Adults</t>
  </si>
  <si>
    <t>31202</t>
  </si>
  <si>
    <t>Taxa Escola Municipal de Música</t>
  </si>
  <si>
    <t>31300</t>
  </si>
  <si>
    <t>Taxa utilització instal·lacions esportives</t>
  </si>
  <si>
    <t>31301</t>
  </si>
  <si>
    <t>Taxa publicitat instal·lacions esportives</t>
  </si>
  <si>
    <t>31900</t>
  </si>
  <si>
    <t>Taxa Teleassistencia</t>
  </si>
  <si>
    <t>31901</t>
  </si>
  <si>
    <t>Taxa utilització locals municipals</t>
  </si>
  <si>
    <t>31902</t>
  </si>
  <si>
    <t>Taxa per la utilització de taules, cadires i material</t>
  </si>
  <si>
    <t xml:space="preserve">Taxes per la realització activitats competència municipal                                                           </t>
  </si>
  <si>
    <t>32100</t>
  </si>
  <si>
    <t>Taxa per serveis urbanístics</t>
  </si>
  <si>
    <t>32200</t>
  </si>
  <si>
    <t>Taxa Llicències urbanístiques</t>
  </si>
  <si>
    <t>32500</t>
  </si>
  <si>
    <t>Taxa per expedició de documents</t>
  </si>
  <si>
    <t>32600</t>
  </si>
  <si>
    <t>Taxa prestacions especials Policia Local</t>
  </si>
  <si>
    <t>32900</t>
  </si>
  <si>
    <t>Taxa serveis intervenció adm. en activitats i instal·lacions</t>
  </si>
  <si>
    <t>32901</t>
  </si>
  <si>
    <t>Taxa animals domèstics</t>
  </si>
  <si>
    <t>32902</t>
  </si>
  <si>
    <t>Taxa autoritzacions sanitàries</t>
  </si>
  <si>
    <t xml:space="preserve">Tasas por la utiliz. privativa o aprof.especial del domini públic local                                   </t>
  </si>
  <si>
    <t>33100</t>
  </si>
  <si>
    <t>Taxa per entrada de vehicles i reserves estacionament</t>
  </si>
  <si>
    <t>33300</t>
  </si>
  <si>
    <t>Taxa aprofitament especial del domini públic a favor d'emp</t>
  </si>
  <si>
    <t>33500</t>
  </si>
  <si>
    <t>Taxa instal·lació de taules, cadires i quioscos via pública</t>
  </si>
  <si>
    <t>33501</t>
  </si>
  <si>
    <t>Taxa parades en via pública: Mercat Municipal</t>
  </si>
  <si>
    <t>33502</t>
  </si>
  <si>
    <t>Taxa parades en via pública: fires, espectacles i altres</t>
  </si>
  <si>
    <t>33503</t>
  </si>
  <si>
    <t>Taxa ocupació terrenys amb mercaderies, runes, etc.</t>
  </si>
  <si>
    <t xml:space="preserve">Compensació de Telefònica de Espanya S.A.                                                                                    </t>
  </si>
  <si>
    <t>33900</t>
  </si>
  <si>
    <t>Taxa emissió publicitat Ràdio municipal</t>
  </si>
  <si>
    <t>33901</t>
  </si>
  <si>
    <t>Taxa Hostal del Fum per grups</t>
  </si>
  <si>
    <t xml:space="preserve">Preus Públics                                                                                                           </t>
  </si>
  <si>
    <t>34200</t>
  </si>
  <si>
    <t>Preu públic Escola Bressol</t>
  </si>
  <si>
    <t>Preu públic Escola Música</t>
  </si>
  <si>
    <t>34300</t>
  </si>
  <si>
    <t>Preu públic activitats esportives</t>
  </si>
  <si>
    <t>34400</t>
  </si>
  <si>
    <t>Preu públic activitats culturals</t>
  </si>
  <si>
    <t>34901</t>
  </si>
  <si>
    <t>Preu públic activitats joventut</t>
  </si>
  <si>
    <t>Preu Públic Subministrament energia Caldera Biomassa</t>
  </si>
  <si>
    <t>Altres preus públics</t>
  </si>
  <si>
    <t>35</t>
  </si>
  <si>
    <t xml:space="preserve">Contribucions especials                                                                                                    </t>
  </si>
  <si>
    <t>35010</t>
  </si>
  <si>
    <t>CONT.ESP. POL.IND. CAN CORTÈS NORD</t>
  </si>
  <si>
    <t>36</t>
  </si>
  <si>
    <t xml:space="preserve">Ventes                                                                                                              </t>
  </si>
  <si>
    <t>36000</t>
  </si>
  <si>
    <t>Vendes materials deixalleria municipal</t>
  </si>
  <si>
    <t>38</t>
  </si>
  <si>
    <t xml:space="preserve">Reintegres de operacions corrents                                                                  </t>
  </si>
  <si>
    <t>38900</t>
  </si>
  <si>
    <t>Altres reintegraments d'operacions corrents</t>
  </si>
  <si>
    <t>0</t>
  </si>
  <si>
    <t>39</t>
  </si>
  <si>
    <t>Altres ingressos</t>
  </si>
  <si>
    <t>39100</t>
  </si>
  <si>
    <t>Multes per infraccions urbanístiques</t>
  </si>
  <si>
    <t>39120</t>
  </si>
  <si>
    <t>Multes circulació</t>
  </si>
  <si>
    <t>39211</t>
  </si>
  <si>
    <t>Recàrrec de constrenyiment</t>
  </si>
  <si>
    <t>39300</t>
  </si>
  <si>
    <t>39800</t>
  </si>
  <si>
    <t>Indemnitzacions per danys</t>
  </si>
  <si>
    <t>39900</t>
  </si>
  <si>
    <t>Altres ingressos diversos</t>
  </si>
  <si>
    <t>39901</t>
  </si>
  <si>
    <t>Altres ingressos Festa Major</t>
  </si>
  <si>
    <t xml:space="preserve">CAP. IV  TRANSFERÈNCIES CORRENTS                                                                                          </t>
  </si>
  <si>
    <t>De l'Administració de l'Estat</t>
  </si>
  <si>
    <t>42000</t>
  </si>
  <si>
    <t>Participació en Tributs de l'Estat</t>
  </si>
  <si>
    <t>42030</t>
  </si>
  <si>
    <t>BONIFICACIÓ BENZINA RD 6/2022</t>
  </si>
  <si>
    <t>42001</t>
  </si>
  <si>
    <t>Transf. Administració Gral de l'Estat Igualtat</t>
  </si>
  <si>
    <t>45</t>
  </si>
  <si>
    <t>De Comunitats Autònomes</t>
  </si>
  <si>
    <t>45000</t>
  </si>
  <si>
    <t>Generalitat: Fons Català de Cooperació</t>
  </si>
  <si>
    <t>45002</t>
  </si>
  <si>
    <t>Generalitat: Agència Residus Catalunya</t>
  </si>
  <si>
    <t>Generalitat Transf. corrents Joventut</t>
  </si>
  <si>
    <t>45001</t>
  </si>
  <si>
    <t>Generalitat Transf. corrents Escola Bressol</t>
  </si>
  <si>
    <t>45050</t>
  </si>
  <si>
    <t>Transferències Corrents Compliment de Convenis: SOC</t>
  </si>
  <si>
    <t>45080</t>
  </si>
  <si>
    <t>Subv Generalitat Jutjat de Pau</t>
  </si>
  <si>
    <t>D'Entitats Locals</t>
  </si>
  <si>
    <t>46101</t>
  </si>
  <si>
    <t>Diputació Transf. Corrents Noves Tecnologies</t>
  </si>
  <si>
    <t>Diputació Transf. Corrents Medi Ambient</t>
  </si>
  <si>
    <t>Diputació Transf. Corrents Salut Pública</t>
  </si>
  <si>
    <t>Diputació Transf. Corrents Cultura</t>
  </si>
  <si>
    <t>46102</t>
  </si>
  <si>
    <t>Diputació Transf. Corrents Participació Govern Obert</t>
  </si>
  <si>
    <t>Diputació Transf. Corrents Escola de Música</t>
  </si>
  <si>
    <t>Diputació Transf. Corrents Esports</t>
  </si>
  <si>
    <t>46103</t>
  </si>
  <si>
    <t>Diputació Transf. Corrents Joventut</t>
  </si>
  <si>
    <t>46104</t>
  </si>
  <si>
    <t>Diputació Transf. Corrents Finanç. Serv. Bàsics Serv.Socials</t>
  </si>
  <si>
    <t>Diputació Transf. Corrents Sanitat</t>
  </si>
  <si>
    <t>46105</t>
  </si>
  <si>
    <t>Diputació Transf. Corrents Igualtat</t>
  </si>
  <si>
    <t>46106</t>
  </si>
  <si>
    <t>Diputació Transf. Corrents Educació</t>
  </si>
  <si>
    <t>Diputació Transf. Corrents Comerç i Turisme</t>
  </si>
  <si>
    <t>46107</t>
  </si>
  <si>
    <t>Diputació Transf. Corrent Suport a l'ocupació local</t>
  </si>
  <si>
    <t>Diputació Transf. Corrent Consum</t>
  </si>
  <si>
    <t>46108</t>
  </si>
  <si>
    <t>Diputació Transf. Corrent Fires i Mercat</t>
  </si>
  <si>
    <t>Diputació Transf. Corrent Protecció Civil</t>
  </si>
  <si>
    <t>Subvencions CCVOcc Joventut</t>
  </si>
  <si>
    <t>Transferències Consell Comarcal</t>
  </si>
  <si>
    <t>Transferències altres agrupacions municipis</t>
  </si>
  <si>
    <t>Consorci de Residus del Vallès Occidental</t>
  </si>
  <si>
    <t>300000</t>
  </si>
  <si>
    <t xml:space="preserve">CAP. V INGRESOS PATRIMONIALES                                                                                                </t>
  </si>
  <si>
    <t>51800</t>
  </si>
  <si>
    <t>Interessos de bestretes al personal</t>
  </si>
  <si>
    <t>52000</t>
  </si>
  <si>
    <t>Interessos de dipòsits</t>
  </si>
  <si>
    <t>Lloguer pisios</t>
  </si>
  <si>
    <t>55500</t>
  </si>
  <si>
    <t>Concessions administratives amb contraprestació periòdica</t>
  </si>
  <si>
    <t>Aprofitament urbanístic</t>
  </si>
  <si>
    <t>Atres concessions</t>
  </si>
  <si>
    <t xml:space="preserve">CAP. VIII ACTIVOS FINANCIEROS                                                                                                </t>
  </si>
  <si>
    <t>Reintegrament bestretes personal</t>
  </si>
  <si>
    <t>Per a despeses generals.</t>
  </si>
  <si>
    <t>Per a despeses amb finançament afectat</t>
  </si>
  <si>
    <t xml:space="preserve">CAP. IX PASIVOS FINANCIEROS                                                                                                  </t>
  </si>
  <si>
    <t>Préstecs rebuts a llarg termini d’ens de fora del sector públic</t>
  </si>
  <si>
    <t>TOTAL INGRESSOS</t>
  </si>
  <si>
    <t xml:space="preserve">Manteniment d'edficis i espais municpals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</si>
</sst>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3]_-;\-* #,##0.00\ [$€-403]_-;_-* &quot;-&quot;??\ [$€-403]_-;_-@_-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E8E8E8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49" fontId="4" fillId="0" borderId="0" xfId="0" applyNumberFormat="1" applyFont="1"/>
    <xf numFmtId="164" fontId="4" fillId="0" borderId="0" xfId="0" applyNumberFormat="1" applyFont="1" applyAlignment="1">
      <alignment wrapText="1"/>
    </xf>
    <xf numFmtId="1" fontId="0" fillId="0" borderId="0" xfId="0" applyNumberFormat="1"/>
    <xf numFmtId="1" fontId="0" fillId="0" borderId="0" xfId="0" applyNumberFormat="1" applyAlignment="1">
      <alignment horizontal="left"/>
    </xf>
    <xf numFmtId="49" fontId="0" fillId="0" borderId="0" xfId="0" applyNumberFormat="1"/>
    <xf numFmtId="164" fontId="0" fillId="0" borderId="0" xfId="0" applyNumberFormat="1"/>
    <xf numFmtId="164" fontId="5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164" fontId="5" fillId="0" borderId="0" xfId="0" applyNumberFormat="1" applyFont="1" applyAlignment="1">
      <alignment horizontal="right"/>
    </xf>
    <xf numFmtId="0" fontId="0" fillId="0" borderId="0" xfId="1" applyNumberFormat="1" applyFont="1" applyAlignment="1">
      <alignment horizontal="left"/>
    </xf>
    <xf numFmtId="49" fontId="6" fillId="0" borderId="0" xfId="0" applyNumberFormat="1" applyFont="1"/>
    <xf numFmtId="0" fontId="5" fillId="0" borderId="0" xfId="0" applyFont="1"/>
    <xf numFmtId="49" fontId="5" fillId="0" borderId="0" xfId="0" applyNumberFormat="1" applyFont="1"/>
    <xf numFmtId="49" fontId="0" fillId="0" borderId="0" xfId="0" applyNumberFormat="1" applyAlignment="1">
      <alignment horizontal="left"/>
    </xf>
    <xf numFmtId="0" fontId="7" fillId="2" borderId="0" xfId="0" applyFont="1" applyFill="1" applyAlignment="1">
      <alignment horizontal="left"/>
    </xf>
    <xf numFmtId="44" fontId="7" fillId="2" borderId="0" xfId="0" applyNumberFormat="1" applyFont="1" applyFill="1"/>
    <xf numFmtId="164" fontId="7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0" fontId="5" fillId="0" borderId="0" xfId="2" applyNumberFormat="1" applyFont="1" applyAlignment="1">
      <alignment horizontal="right"/>
    </xf>
    <xf numFmtId="10" fontId="0" fillId="0" borderId="0" xfId="2" applyNumberFormat="1" applyFont="1" applyAlignment="1">
      <alignment horizontal="right"/>
    </xf>
    <xf numFmtId="10" fontId="7" fillId="2" borderId="0" xfId="2" applyNumberFormat="1" applyFont="1" applyFill="1" applyAlignment="1">
      <alignment horizontal="right"/>
    </xf>
    <xf numFmtId="164" fontId="3" fillId="4" borderId="0" xfId="0" applyNumberFormat="1" applyFont="1" applyFill="1"/>
    <xf numFmtId="10" fontId="7" fillId="5" borderId="0" xfId="2" applyNumberFormat="1" applyFont="1" applyFill="1" applyAlignment="1">
      <alignment horizontal="right"/>
    </xf>
    <xf numFmtId="2" fontId="0" fillId="0" borderId="0" xfId="1" applyNumberFormat="1" applyFont="1" applyBorder="1" applyAlignment="1">
      <alignment horizontal="right"/>
    </xf>
    <xf numFmtId="10" fontId="4" fillId="0" borderId="0" xfId="2" applyNumberFormat="1" applyFont="1" applyAlignment="1">
      <alignment horizontal="left" wrapText="1"/>
    </xf>
    <xf numFmtId="10" fontId="4" fillId="0" borderId="0" xfId="2" applyNumberFormat="1" applyFont="1" applyBorder="1" applyAlignment="1">
      <alignment horizontal="left" wrapText="1"/>
    </xf>
    <xf numFmtId="0" fontId="2" fillId="3" borderId="0" xfId="0" applyFont="1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left"/>
      <protection hidden="1"/>
    </xf>
    <xf numFmtId="0" fontId="3" fillId="6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left"/>
      <protection hidden="1"/>
    </xf>
    <xf numFmtId="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2" fillId="3" borderId="0" xfId="0" applyNumberFormat="1" applyFont="1" applyFill="1" applyAlignment="1" applyProtection="1">
      <alignment horizontal="right"/>
      <protection hidden="1"/>
    </xf>
    <xf numFmtId="165" fontId="0" fillId="6" borderId="0" xfId="0" applyNumberFormat="1" applyFill="1" applyAlignment="1" applyProtection="1">
      <alignment horizontal="right"/>
      <protection hidden="1"/>
    </xf>
    <xf numFmtId="43" fontId="0" fillId="0" borderId="0" xfId="1" applyFont="1" applyBorder="1" applyAlignment="1">
      <alignment horizontal="right"/>
    </xf>
    <xf numFmtId="43" fontId="0" fillId="0" borderId="0" xfId="1" applyFont="1" applyFill="1" applyBorder="1" applyAlignment="1">
      <alignment horizontal="right"/>
    </xf>
    <xf numFmtId="165" fontId="3" fillId="4" borderId="0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0" fontId="2" fillId="3" borderId="0" xfId="2" applyNumberFormat="1" applyFont="1" applyFill="1" applyBorder="1" applyAlignment="1" applyProtection="1">
      <protection hidden="1"/>
    </xf>
    <xf numFmtId="10" fontId="0" fillId="6" borderId="0" xfId="2" applyNumberFormat="1" applyFont="1" applyFill="1" applyBorder="1" applyAlignment="1" applyProtection="1">
      <protection hidden="1"/>
    </xf>
    <xf numFmtId="10" fontId="0" fillId="0" borderId="0" xfId="2" applyNumberFormat="1" applyFont="1" applyBorder="1" applyAlignment="1">
      <alignment vertical="top"/>
    </xf>
    <xf numFmtId="10" fontId="0" fillId="0" borderId="0" xfId="2" applyNumberFormat="1" applyFont="1" applyBorder="1" applyAlignment="1"/>
    <xf numFmtId="10" fontId="0" fillId="0" borderId="0" xfId="2" applyNumberFormat="1" applyFont="1" applyFill="1" applyBorder="1" applyAlignment="1"/>
    <xf numFmtId="10" fontId="3" fillId="4" borderId="0" xfId="2" applyNumberFormat="1" applyFont="1" applyFill="1" applyBorder="1" applyAlignment="1">
      <alignment vertical="center" wrapText="1"/>
    </xf>
    <xf numFmtId="10" fontId="0" fillId="0" borderId="0" xfId="2" applyNumberFormat="1" applyFont="1" applyAlignment="1"/>
    <xf numFmtId="164" fontId="4" fillId="0" borderId="0" xfId="0" applyNumberFormat="1" applyFont="1" applyAlignment="1">
      <alignment horizontal="left" wrapText="1"/>
    </xf>
    <xf numFmtId="165" fontId="0" fillId="0" borderId="0" xfId="0" applyNumberFormat="1"/>
    <xf numFmtId="10" fontId="0" fillId="0" borderId="0" xfId="2" applyNumberFormat="1" applyFont="1"/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" fontId="8" fillId="4" borderId="0" xfId="0" applyNumberFormat="1" applyFont="1" applyFill="1" applyAlignment="1">
      <alignment horizontal="center"/>
    </xf>
  </cellXfs>
  <cellStyles count="4">
    <cellStyle name="Coma" xfId="1" builtinId="3"/>
    <cellStyle name="Normal" xfId="0" builtinId="0"/>
    <cellStyle name="Normal 3" xfId="3" xr:uid="{9A5EE77B-6BA5-45D2-8609-56A032608B12}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211C-7F99-4BEE-A47F-596A6906C612}">
  <dimension ref="A1:J803"/>
  <sheetViews>
    <sheetView tabSelected="1" workbookViewId="0">
      <selection activeCell="F61" sqref="F61"/>
    </sheetView>
  </sheetViews>
  <sheetFormatPr defaultColWidth="11.42578125" defaultRowHeight="15" x14ac:dyDescent="0.25"/>
  <cols>
    <col min="3" max="3" width="11.42578125" style="10"/>
    <col min="4" max="4" width="59.5703125" bestFit="1" customWidth="1"/>
    <col min="5" max="6" width="15.85546875" bestFit="1" customWidth="1"/>
    <col min="7" max="7" width="15.7109375" style="23" customWidth="1"/>
  </cols>
  <sheetData>
    <row r="1" spans="1:7" ht="36.7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1098</v>
      </c>
      <c r="F1" s="4" t="s">
        <v>1099</v>
      </c>
      <c r="G1" s="28" t="s">
        <v>1100</v>
      </c>
    </row>
    <row r="2" spans="1:7" x14ac:dyDescent="0.25">
      <c r="A2" t="s">
        <v>4</v>
      </c>
      <c r="B2" s="5" t="s">
        <v>5</v>
      </c>
      <c r="C2" s="6" t="s">
        <v>6</v>
      </c>
      <c r="D2" s="7" t="s">
        <v>7</v>
      </c>
      <c r="E2" s="8">
        <v>89985.27</v>
      </c>
      <c r="F2" s="9">
        <v>137363.42000000001</v>
      </c>
      <c r="G2" s="22">
        <v>0.5265100610355451</v>
      </c>
    </row>
    <row r="3" spans="1:7" x14ac:dyDescent="0.25">
      <c r="A3" t="s">
        <v>4</v>
      </c>
      <c r="B3" s="5" t="s">
        <v>5</v>
      </c>
      <c r="C3" s="6" t="s">
        <v>8</v>
      </c>
      <c r="D3" s="7" t="s">
        <v>9</v>
      </c>
      <c r="E3" s="8">
        <v>87590.27</v>
      </c>
      <c r="F3" s="9">
        <v>89183.62</v>
      </c>
      <c r="G3" s="22">
        <v>1.8190947464826756E-2</v>
      </c>
    </row>
    <row r="4" spans="1:7" x14ac:dyDescent="0.25">
      <c r="A4" t="s">
        <v>4</v>
      </c>
      <c r="B4" s="5" t="s">
        <v>5</v>
      </c>
      <c r="C4" s="6" t="s">
        <v>10</v>
      </c>
      <c r="D4" s="7" t="s">
        <v>11</v>
      </c>
      <c r="E4" s="8">
        <v>53927.16</v>
      </c>
      <c r="F4" s="9">
        <v>69818.7</v>
      </c>
      <c r="G4" s="22">
        <v>0.29468527547158041</v>
      </c>
    </row>
    <row r="5" spans="1:7" x14ac:dyDescent="0.25">
      <c r="A5" s="10" t="s">
        <v>4</v>
      </c>
      <c r="B5" s="6" t="s">
        <v>5</v>
      </c>
      <c r="C5" s="6" t="s">
        <v>12</v>
      </c>
      <c r="D5" s="7" t="s">
        <v>13</v>
      </c>
      <c r="E5" s="8">
        <v>4000</v>
      </c>
      <c r="F5" s="8">
        <v>4000</v>
      </c>
      <c r="G5" s="23">
        <v>0</v>
      </c>
    </row>
    <row r="6" spans="1:7" x14ac:dyDescent="0.25">
      <c r="A6" s="10" t="s">
        <v>4</v>
      </c>
      <c r="B6" s="6" t="s">
        <v>5</v>
      </c>
      <c r="C6" s="6" t="s">
        <v>14</v>
      </c>
      <c r="D6" s="7" t="s">
        <v>15</v>
      </c>
      <c r="E6" s="8">
        <v>9400</v>
      </c>
      <c r="F6" s="8">
        <v>8000</v>
      </c>
      <c r="G6" s="23">
        <v>-0.14893617021276595</v>
      </c>
    </row>
    <row r="7" spans="1:7" x14ac:dyDescent="0.25">
      <c r="A7" s="10" t="s">
        <v>4</v>
      </c>
      <c r="B7" s="6" t="s">
        <v>5</v>
      </c>
      <c r="C7" s="6" t="s">
        <v>16</v>
      </c>
      <c r="D7" s="7" t="s">
        <v>17</v>
      </c>
      <c r="E7" s="8">
        <v>1100</v>
      </c>
      <c r="F7" s="8">
        <v>900</v>
      </c>
      <c r="G7" s="23">
        <v>-0.18181818181818182</v>
      </c>
    </row>
    <row r="8" spans="1:7" x14ac:dyDescent="0.25">
      <c r="A8" s="10" t="s">
        <v>4</v>
      </c>
      <c r="B8" s="6" t="s">
        <v>5</v>
      </c>
      <c r="C8" s="6" t="s">
        <v>18</v>
      </c>
      <c r="D8" s="7" t="s">
        <v>19</v>
      </c>
      <c r="E8" s="8">
        <v>200</v>
      </c>
      <c r="F8" s="8">
        <v>300</v>
      </c>
      <c r="G8" s="23">
        <v>0.5</v>
      </c>
    </row>
    <row r="9" spans="1:7" x14ac:dyDescent="0.25">
      <c r="A9" s="10" t="s">
        <v>4</v>
      </c>
      <c r="B9" s="6" t="s">
        <v>5</v>
      </c>
      <c r="C9" s="6" t="s">
        <v>20</v>
      </c>
      <c r="D9" s="7" t="s">
        <v>21</v>
      </c>
      <c r="E9" s="8">
        <v>300</v>
      </c>
      <c r="F9" s="8">
        <v>300</v>
      </c>
      <c r="G9" s="23">
        <v>0</v>
      </c>
    </row>
    <row r="10" spans="1:7" x14ac:dyDescent="0.25">
      <c r="A10" s="10" t="s">
        <v>4</v>
      </c>
      <c r="B10" s="6" t="s">
        <v>5</v>
      </c>
      <c r="C10" s="6" t="s">
        <v>22</v>
      </c>
      <c r="D10" s="7" t="s">
        <v>23</v>
      </c>
      <c r="E10" s="8">
        <v>145000</v>
      </c>
      <c r="F10" s="8">
        <v>145000</v>
      </c>
      <c r="G10" s="23">
        <v>0</v>
      </c>
    </row>
    <row r="11" spans="1:7" x14ac:dyDescent="0.25">
      <c r="A11" t="s">
        <v>4</v>
      </c>
      <c r="B11" s="5" t="s">
        <v>5</v>
      </c>
      <c r="C11" s="6">
        <v>22600</v>
      </c>
      <c r="D11" s="7" t="s">
        <v>24</v>
      </c>
      <c r="E11" s="8">
        <v>0</v>
      </c>
      <c r="F11" s="8">
        <v>7000</v>
      </c>
    </row>
    <row r="12" spans="1:7" x14ac:dyDescent="0.25">
      <c r="A12" t="s">
        <v>4</v>
      </c>
      <c r="B12" s="5" t="s">
        <v>5</v>
      </c>
      <c r="C12" s="6" t="s">
        <v>25</v>
      </c>
      <c r="D12" s="7" t="s">
        <v>26</v>
      </c>
      <c r="E12" s="8">
        <v>7000</v>
      </c>
      <c r="F12" s="8">
        <v>0</v>
      </c>
      <c r="G12" s="23">
        <v>-1</v>
      </c>
    </row>
    <row r="13" spans="1:7" x14ac:dyDescent="0.25">
      <c r="A13" t="s">
        <v>4</v>
      </c>
      <c r="B13" s="5" t="s">
        <v>5</v>
      </c>
      <c r="C13" s="6" t="s">
        <v>27</v>
      </c>
      <c r="D13" s="7" t="s">
        <v>28</v>
      </c>
      <c r="E13" s="8">
        <v>40100</v>
      </c>
      <c r="F13" s="8">
        <v>40800</v>
      </c>
      <c r="G13" s="23">
        <v>1.7456359102244388E-2</v>
      </c>
    </row>
    <row r="14" spans="1:7" s="11" customFormat="1" x14ac:dyDescent="0.25">
      <c r="A14" s="18">
        <v>10100</v>
      </c>
      <c r="B14" s="55"/>
      <c r="C14" s="55"/>
      <c r="D14" s="18" t="s">
        <v>1060</v>
      </c>
      <c r="E14" s="20">
        <f>SUM(E2:E13)</f>
        <v>438602.7</v>
      </c>
      <c r="F14" s="20">
        <f>SUM(F2:F13)</f>
        <v>502665.74</v>
      </c>
      <c r="G14" s="24">
        <v>0.14606166355109071</v>
      </c>
    </row>
    <row r="15" spans="1:7" x14ac:dyDescent="0.25">
      <c r="A15" t="s">
        <v>29</v>
      </c>
      <c r="B15" s="5" t="s">
        <v>30</v>
      </c>
      <c r="C15" s="6" t="s">
        <v>31</v>
      </c>
      <c r="D15" s="7" t="s">
        <v>32</v>
      </c>
      <c r="E15" s="8">
        <v>17049.82</v>
      </c>
      <c r="F15" s="9">
        <v>0</v>
      </c>
      <c r="G15" s="22">
        <v>-1</v>
      </c>
    </row>
    <row r="16" spans="1:7" x14ac:dyDescent="0.25">
      <c r="A16" t="s">
        <v>29</v>
      </c>
      <c r="B16" s="5" t="s">
        <v>30</v>
      </c>
      <c r="C16" s="6" t="s">
        <v>33</v>
      </c>
      <c r="D16" s="7" t="s">
        <v>34</v>
      </c>
      <c r="E16" s="8">
        <v>0</v>
      </c>
      <c r="F16" s="9">
        <v>0</v>
      </c>
      <c r="G16" s="22"/>
    </row>
    <row r="17" spans="1:7" x14ac:dyDescent="0.25">
      <c r="A17" t="s">
        <v>29</v>
      </c>
      <c r="B17" s="5" t="s">
        <v>30</v>
      </c>
      <c r="C17" s="6" t="s">
        <v>35</v>
      </c>
      <c r="D17" s="7" t="s">
        <v>36</v>
      </c>
      <c r="E17" s="8">
        <v>11482.83</v>
      </c>
      <c r="F17" s="9">
        <v>11771.05</v>
      </c>
      <c r="G17" s="22">
        <v>2.5100084212689673E-2</v>
      </c>
    </row>
    <row r="18" spans="1:7" x14ac:dyDescent="0.25">
      <c r="A18" t="s">
        <v>29</v>
      </c>
      <c r="B18" s="5" t="s">
        <v>30</v>
      </c>
      <c r="C18" s="6" t="s">
        <v>37</v>
      </c>
      <c r="D18" s="7" t="s">
        <v>38</v>
      </c>
      <c r="E18" s="8">
        <v>19466.02</v>
      </c>
      <c r="F18" s="9">
        <v>9977.31</v>
      </c>
      <c r="G18" s="22">
        <v>-0.48744992556259575</v>
      </c>
    </row>
    <row r="19" spans="1:7" x14ac:dyDescent="0.25">
      <c r="A19" t="s">
        <v>29</v>
      </c>
      <c r="B19" s="5" t="s">
        <v>30</v>
      </c>
      <c r="C19" s="6" t="s">
        <v>39</v>
      </c>
      <c r="D19" s="7" t="s">
        <v>40</v>
      </c>
      <c r="E19" s="8">
        <v>3977.22</v>
      </c>
      <c r="F19" s="9">
        <v>4375.6000000000004</v>
      </c>
      <c r="G19" s="22">
        <v>0.10016544219329093</v>
      </c>
    </row>
    <row r="20" spans="1:7" x14ac:dyDescent="0.25">
      <c r="A20" t="s">
        <v>29</v>
      </c>
      <c r="B20" s="5" t="s">
        <v>30</v>
      </c>
      <c r="C20" s="6" t="s">
        <v>41</v>
      </c>
      <c r="D20" s="7" t="s">
        <v>42</v>
      </c>
      <c r="E20" s="8">
        <v>34288.31</v>
      </c>
      <c r="F20" s="9">
        <v>13164.59</v>
      </c>
      <c r="G20" s="22">
        <v>-0.61606185898342614</v>
      </c>
    </row>
    <row r="21" spans="1:7" x14ac:dyDescent="0.25">
      <c r="A21" t="s">
        <v>29</v>
      </c>
      <c r="B21" s="5" t="s">
        <v>30</v>
      </c>
      <c r="C21" s="6" t="s">
        <v>43</v>
      </c>
      <c r="D21" s="7" t="s">
        <v>44</v>
      </c>
      <c r="E21" s="8">
        <v>56423.8</v>
      </c>
      <c r="F21" s="9">
        <v>23767.77</v>
      </c>
      <c r="G21" s="22">
        <v>-0.57876339417054512</v>
      </c>
    </row>
    <row r="22" spans="1:7" x14ac:dyDescent="0.25">
      <c r="A22" t="s">
        <v>29</v>
      </c>
      <c r="B22" s="5" t="s">
        <v>30</v>
      </c>
      <c r="C22" s="6" t="s">
        <v>45</v>
      </c>
      <c r="D22" s="7" t="s">
        <v>46</v>
      </c>
      <c r="E22" s="8">
        <v>7220.36</v>
      </c>
      <c r="F22" s="9">
        <v>2690.21</v>
      </c>
      <c r="G22" s="22">
        <v>-0.62741331457157257</v>
      </c>
    </row>
    <row r="23" spans="1:7" x14ac:dyDescent="0.25">
      <c r="A23" t="s">
        <v>29</v>
      </c>
      <c r="B23" s="5" t="s">
        <v>30</v>
      </c>
      <c r="C23" s="6" t="s">
        <v>47</v>
      </c>
      <c r="D23" s="7" t="s">
        <v>48</v>
      </c>
      <c r="E23" s="8">
        <v>17049.82</v>
      </c>
      <c r="F23" s="9">
        <v>27455.08</v>
      </c>
      <c r="G23" s="22">
        <v>0.6102856217836905</v>
      </c>
    </row>
    <row r="24" spans="1:7" x14ac:dyDescent="0.25">
      <c r="A24" t="s">
        <v>29</v>
      </c>
      <c r="B24" s="5" t="s">
        <v>30</v>
      </c>
      <c r="C24" s="6" t="s">
        <v>49</v>
      </c>
      <c r="D24" s="7" t="s">
        <v>50</v>
      </c>
      <c r="E24" s="8">
        <v>212.76</v>
      </c>
      <c r="F24" s="9">
        <v>212.76</v>
      </c>
      <c r="G24" s="22">
        <v>0</v>
      </c>
    </row>
    <row r="25" spans="1:7" x14ac:dyDescent="0.25">
      <c r="A25" t="s">
        <v>29</v>
      </c>
      <c r="B25" s="5" t="s">
        <v>30</v>
      </c>
      <c r="C25" s="6" t="s">
        <v>51</v>
      </c>
      <c r="D25" s="7" t="s">
        <v>52</v>
      </c>
      <c r="E25" s="8">
        <v>29009.61</v>
      </c>
      <c r="F25" s="9">
        <v>45763.18</v>
      </c>
      <c r="G25" s="22">
        <v>0.57751793285052777</v>
      </c>
    </row>
    <row r="26" spans="1:7" x14ac:dyDescent="0.25">
      <c r="A26" t="s">
        <v>29</v>
      </c>
      <c r="B26" s="5" t="s">
        <v>30</v>
      </c>
      <c r="C26" s="6" t="s">
        <v>53</v>
      </c>
      <c r="D26" s="7" t="s">
        <v>54</v>
      </c>
      <c r="E26" s="8">
        <v>0</v>
      </c>
      <c r="F26" s="9">
        <v>0</v>
      </c>
      <c r="G26" s="22"/>
    </row>
    <row r="27" spans="1:7" x14ac:dyDescent="0.25">
      <c r="A27" t="s">
        <v>29</v>
      </c>
      <c r="B27" s="5" t="s">
        <v>30</v>
      </c>
      <c r="C27" s="6" t="s">
        <v>55</v>
      </c>
      <c r="D27" s="7" t="s">
        <v>56</v>
      </c>
      <c r="E27" s="8">
        <v>100</v>
      </c>
      <c r="F27" s="9">
        <v>100</v>
      </c>
      <c r="G27" s="22">
        <v>0</v>
      </c>
    </row>
    <row r="28" spans="1:7" x14ac:dyDescent="0.25">
      <c r="A28" t="s">
        <v>29</v>
      </c>
      <c r="B28" s="5" t="s">
        <v>30</v>
      </c>
      <c r="C28" s="6" t="s">
        <v>57</v>
      </c>
      <c r="D28" s="7" t="s">
        <v>58</v>
      </c>
      <c r="E28" s="8">
        <v>212.76</v>
      </c>
      <c r="F28" s="9">
        <v>212.76</v>
      </c>
      <c r="G28" s="22">
        <v>0</v>
      </c>
    </row>
    <row r="29" spans="1:7" x14ac:dyDescent="0.25">
      <c r="A29" t="s">
        <v>29</v>
      </c>
      <c r="B29" s="5" t="s">
        <v>30</v>
      </c>
      <c r="C29" s="6" t="s">
        <v>59</v>
      </c>
      <c r="D29" s="7" t="s">
        <v>60</v>
      </c>
      <c r="E29" s="8">
        <v>4164.75</v>
      </c>
      <c r="F29" s="9">
        <v>0</v>
      </c>
      <c r="G29" s="22">
        <v>-1</v>
      </c>
    </row>
    <row r="30" spans="1:7" x14ac:dyDescent="0.25">
      <c r="A30" t="s">
        <v>29</v>
      </c>
      <c r="B30" s="5" t="s">
        <v>30</v>
      </c>
      <c r="C30" s="6" t="s">
        <v>10</v>
      </c>
      <c r="D30" s="7" t="s">
        <v>61</v>
      </c>
      <c r="E30" s="8">
        <v>50900.52</v>
      </c>
      <c r="F30" s="9">
        <v>40994.519999999997</v>
      </c>
      <c r="G30" s="22">
        <v>-0.19461490766695508</v>
      </c>
    </row>
    <row r="31" spans="1:7" x14ac:dyDescent="0.25">
      <c r="A31" t="s">
        <v>29</v>
      </c>
      <c r="B31" s="5" t="s">
        <v>30</v>
      </c>
      <c r="C31" s="6" t="s">
        <v>62</v>
      </c>
      <c r="D31" s="7" t="s">
        <v>63</v>
      </c>
      <c r="E31" s="8">
        <v>0</v>
      </c>
      <c r="F31" s="8">
        <v>0</v>
      </c>
    </row>
    <row r="32" spans="1:7" x14ac:dyDescent="0.25">
      <c r="A32" s="10" t="s">
        <v>29</v>
      </c>
      <c r="B32" s="6" t="s">
        <v>30</v>
      </c>
      <c r="C32" s="6" t="s">
        <v>64</v>
      </c>
      <c r="D32" s="7" t="s">
        <v>65</v>
      </c>
      <c r="E32" s="8">
        <v>4000</v>
      </c>
      <c r="F32" s="8">
        <v>4000</v>
      </c>
      <c r="G32" s="23">
        <v>0</v>
      </c>
    </row>
    <row r="33" spans="1:7" x14ac:dyDescent="0.25">
      <c r="A33" s="10" t="s">
        <v>29</v>
      </c>
      <c r="B33" s="6" t="s">
        <v>30</v>
      </c>
      <c r="C33" s="6" t="s">
        <v>66</v>
      </c>
      <c r="D33" s="7" t="s">
        <v>67</v>
      </c>
      <c r="E33" s="8">
        <v>0</v>
      </c>
      <c r="F33" s="8">
        <v>4200</v>
      </c>
    </row>
    <row r="34" spans="1:7" x14ac:dyDescent="0.25">
      <c r="A34" s="10" t="s">
        <v>29</v>
      </c>
      <c r="B34" s="6" t="s">
        <v>30</v>
      </c>
      <c r="C34" s="6" t="s">
        <v>68</v>
      </c>
      <c r="D34" s="7" t="s">
        <v>69</v>
      </c>
      <c r="E34" s="8">
        <v>8500</v>
      </c>
      <c r="F34" s="8">
        <v>13000</v>
      </c>
      <c r="G34" s="23">
        <v>0.52941176470588236</v>
      </c>
    </row>
    <row r="35" spans="1:7" x14ac:dyDescent="0.25">
      <c r="A35" s="10" t="s">
        <v>29</v>
      </c>
      <c r="B35" s="6" t="s">
        <v>30</v>
      </c>
      <c r="C35" s="6" t="s">
        <v>70</v>
      </c>
      <c r="D35" s="7" t="s">
        <v>71</v>
      </c>
      <c r="E35" s="8">
        <v>12000</v>
      </c>
      <c r="F35" s="8">
        <v>11500</v>
      </c>
      <c r="G35" s="23">
        <v>-4.1666666666666664E-2</v>
      </c>
    </row>
    <row r="36" spans="1:7" x14ac:dyDescent="0.25">
      <c r="A36" s="10" t="s">
        <v>29</v>
      </c>
      <c r="B36" s="6" t="s">
        <v>30</v>
      </c>
      <c r="C36" s="6" t="s">
        <v>72</v>
      </c>
      <c r="D36" s="7" t="s">
        <v>73</v>
      </c>
      <c r="E36" s="8">
        <v>3000</v>
      </c>
      <c r="F36" s="8">
        <v>200</v>
      </c>
      <c r="G36" s="23">
        <v>-0.93333333333333335</v>
      </c>
    </row>
    <row r="37" spans="1:7" x14ac:dyDescent="0.25">
      <c r="A37" s="10" t="s">
        <v>29</v>
      </c>
      <c r="B37" s="6" t="s">
        <v>30</v>
      </c>
      <c r="C37" s="6">
        <v>22199</v>
      </c>
      <c r="D37" s="7" t="s">
        <v>74</v>
      </c>
      <c r="E37" s="8">
        <v>0</v>
      </c>
      <c r="F37" s="8">
        <v>800</v>
      </c>
    </row>
    <row r="38" spans="1:7" x14ac:dyDescent="0.25">
      <c r="A38" s="10" t="s">
        <v>29</v>
      </c>
      <c r="B38" s="6" t="s">
        <v>30</v>
      </c>
      <c r="C38" s="6" t="s">
        <v>75</v>
      </c>
      <c r="D38" s="7" t="s">
        <v>76</v>
      </c>
      <c r="E38" s="8">
        <v>0</v>
      </c>
      <c r="F38" s="8">
        <v>4600</v>
      </c>
    </row>
    <row r="39" spans="1:7" x14ac:dyDescent="0.25">
      <c r="A39" s="10" t="s">
        <v>29</v>
      </c>
      <c r="B39" s="6" t="s">
        <v>30</v>
      </c>
      <c r="C39" s="6" t="s">
        <v>77</v>
      </c>
      <c r="D39" s="7" t="s">
        <v>78</v>
      </c>
      <c r="E39" s="8">
        <v>2000</v>
      </c>
      <c r="F39" s="8">
        <v>0</v>
      </c>
      <c r="G39" s="23">
        <v>-1</v>
      </c>
    </row>
    <row r="40" spans="1:7" x14ac:dyDescent="0.25">
      <c r="A40" s="10" t="s">
        <v>29</v>
      </c>
      <c r="B40" s="6">
        <v>3320</v>
      </c>
      <c r="C40" s="6" t="s">
        <v>77</v>
      </c>
      <c r="D40" s="7" t="s">
        <v>78</v>
      </c>
      <c r="E40" s="8">
        <v>0</v>
      </c>
      <c r="F40" s="8">
        <v>1600</v>
      </c>
    </row>
    <row r="41" spans="1:7" x14ac:dyDescent="0.25">
      <c r="A41" s="10" t="s">
        <v>29</v>
      </c>
      <c r="B41" s="6" t="s">
        <v>30</v>
      </c>
      <c r="C41" s="6" t="s">
        <v>79</v>
      </c>
      <c r="D41" s="7" t="s">
        <v>80</v>
      </c>
      <c r="E41" s="8">
        <v>1</v>
      </c>
      <c r="F41" s="8">
        <v>350</v>
      </c>
      <c r="G41" s="23">
        <v>349</v>
      </c>
    </row>
    <row r="42" spans="1:7" x14ac:dyDescent="0.25">
      <c r="A42" s="10" t="s">
        <v>29</v>
      </c>
      <c r="B42" s="6" t="s">
        <v>30</v>
      </c>
      <c r="C42" s="6" t="s">
        <v>81</v>
      </c>
      <c r="D42" s="7" t="s">
        <v>82</v>
      </c>
      <c r="E42" s="8">
        <v>2500</v>
      </c>
      <c r="F42" s="8">
        <v>2000</v>
      </c>
      <c r="G42" s="23">
        <v>-0.2</v>
      </c>
    </row>
    <row r="43" spans="1:7" x14ac:dyDescent="0.25">
      <c r="A43" s="10" t="s">
        <v>29</v>
      </c>
      <c r="B43" s="6" t="s">
        <v>30</v>
      </c>
      <c r="C43" s="6" t="s">
        <v>83</v>
      </c>
      <c r="D43" s="7" t="s">
        <v>84</v>
      </c>
      <c r="E43" s="8">
        <v>300</v>
      </c>
      <c r="F43" s="8">
        <v>100</v>
      </c>
      <c r="G43" s="23">
        <v>-0.66666666666666663</v>
      </c>
    </row>
    <row r="44" spans="1:7" x14ac:dyDescent="0.25">
      <c r="A44" t="s">
        <v>29</v>
      </c>
      <c r="B44" s="5" t="s">
        <v>85</v>
      </c>
      <c r="C44" s="6" t="s">
        <v>35</v>
      </c>
      <c r="D44" s="7" t="s">
        <v>86</v>
      </c>
      <c r="E44" s="8">
        <v>11482.83</v>
      </c>
      <c r="F44" s="9">
        <v>11771.05</v>
      </c>
      <c r="G44" s="22">
        <v>2.5100084212689673E-2</v>
      </c>
    </row>
    <row r="45" spans="1:7" x14ac:dyDescent="0.25">
      <c r="A45" t="s">
        <v>29</v>
      </c>
      <c r="B45" s="5" t="s">
        <v>85</v>
      </c>
      <c r="C45" s="6" t="s">
        <v>39</v>
      </c>
      <c r="D45" s="7" t="s">
        <v>87</v>
      </c>
      <c r="E45" s="8">
        <v>2683.33</v>
      </c>
      <c r="F45" s="9">
        <v>3181.39</v>
      </c>
      <c r="G45" s="22">
        <v>0.18561265293497259</v>
      </c>
    </row>
    <row r="46" spans="1:7" x14ac:dyDescent="0.25">
      <c r="A46" t="s">
        <v>29</v>
      </c>
      <c r="B46" s="5" t="s">
        <v>85</v>
      </c>
      <c r="C46" s="6" t="s">
        <v>41</v>
      </c>
      <c r="D46" s="7" t="s">
        <v>42</v>
      </c>
      <c r="E46" s="8">
        <v>7151.07</v>
      </c>
      <c r="F46" s="9">
        <v>7330.56</v>
      </c>
      <c r="G46" s="22">
        <v>2.5099740318581792E-2</v>
      </c>
    </row>
    <row r="47" spans="1:7" x14ac:dyDescent="0.25">
      <c r="A47" t="s">
        <v>29</v>
      </c>
      <c r="B47" s="5" t="s">
        <v>85</v>
      </c>
      <c r="C47" s="6" t="s">
        <v>43</v>
      </c>
      <c r="D47" s="7" t="s">
        <v>44</v>
      </c>
      <c r="E47" s="8">
        <v>13880.15</v>
      </c>
      <c r="F47" s="9">
        <v>14168.53</v>
      </c>
      <c r="G47" s="22">
        <v>2.0776432531348799E-2</v>
      </c>
    </row>
    <row r="48" spans="1:7" x14ac:dyDescent="0.25">
      <c r="A48" t="s">
        <v>29</v>
      </c>
      <c r="B48" s="5" t="s">
        <v>85</v>
      </c>
      <c r="C48" s="6" t="s">
        <v>45</v>
      </c>
      <c r="D48" s="7" t="s">
        <v>46</v>
      </c>
      <c r="E48" s="8">
        <v>0</v>
      </c>
      <c r="F48" s="9">
        <v>0</v>
      </c>
      <c r="G48" s="22"/>
    </row>
    <row r="49" spans="1:7" x14ac:dyDescent="0.25">
      <c r="A49" t="s">
        <v>29</v>
      </c>
      <c r="B49" s="5" t="s">
        <v>85</v>
      </c>
      <c r="C49" s="6" t="s">
        <v>10</v>
      </c>
      <c r="D49" s="7" t="s">
        <v>61</v>
      </c>
      <c r="E49" s="8">
        <v>8172.96</v>
      </c>
      <c r="F49" s="9">
        <v>8785.93</v>
      </c>
      <c r="G49" s="22">
        <v>7.4999755290616893E-2</v>
      </c>
    </row>
    <row r="50" spans="1:7" x14ac:dyDescent="0.25">
      <c r="A50" t="s">
        <v>29</v>
      </c>
      <c r="B50" s="5" t="s">
        <v>85</v>
      </c>
      <c r="C50" s="6" t="s">
        <v>62</v>
      </c>
      <c r="D50" s="7" t="s">
        <v>88</v>
      </c>
      <c r="E50" s="8">
        <v>0</v>
      </c>
      <c r="F50" s="9">
        <v>0</v>
      </c>
      <c r="G50" s="22"/>
    </row>
    <row r="51" spans="1:7" x14ac:dyDescent="0.25">
      <c r="A51" s="10" t="s">
        <v>29</v>
      </c>
      <c r="B51" s="6" t="s">
        <v>89</v>
      </c>
      <c r="C51" s="6" t="s">
        <v>90</v>
      </c>
      <c r="D51" s="7" t="s">
        <v>91</v>
      </c>
      <c r="E51" s="8">
        <v>1000</v>
      </c>
      <c r="F51" s="8">
        <v>350</v>
      </c>
      <c r="G51" s="23">
        <v>-0.65</v>
      </c>
    </row>
    <row r="52" spans="1:7" x14ac:dyDescent="0.25">
      <c r="A52" s="10" t="s">
        <v>29</v>
      </c>
      <c r="B52" s="6" t="s">
        <v>89</v>
      </c>
      <c r="C52" s="6" t="s">
        <v>92</v>
      </c>
      <c r="D52" s="7" t="s">
        <v>93</v>
      </c>
      <c r="E52" s="8">
        <v>150</v>
      </c>
      <c r="F52" s="8">
        <v>150</v>
      </c>
      <c r="G52" s="23">
        <v>0</v>
      </c>
    </row>
    <row r="53" spans="1:7" x14ac:dyDescent="0.25">
      <c r="A53" t="s">
        <v>29</v>
      </c>
      <c r="B53" s="5" t="s">
        <v>89</v>
      </c>
      <c r="C53" s="6" t="s">
        <v>94</v>
      </c>
      <c r="D53" s="7" t="s">
        <v>95</v>
      </c>
      <c r="E53" s="8">
        <v>300</v>
      </c>
      <c r="F53" s="8">
        <v>150</v>
      </c>
      <c r="G53" s="23">
        <v>-0.5</v>
      </c>
    </row>
    <row r="54" spans="1:7" s="11" customFormat="1" x14ac:dyDescent="0.25">
      <c r="A54" s="18">
        <v>20210</v>
      </c>
      <c r="B54" s="55"/>
      <c r="C54" s="55"/>
      <c r="D54" s="18" t="s">
        <v>1061</v>
      </c>
      <c r="E54" s="19">
        <f>SUM(E15:E53)</f>
        <v>328679.92000000004</v>
      </c>
      <c r="F54" s="19">
        <f>SUM(F15:F53)</f>
        <v>268722.29000000004</v>
      </c>
      <c r="G54" s="24">
        <v>-0.18241951014226848</v>
      </c>
    </row>
    <row r="55" spans="1:7" x14ac:dyDescent="0.25">
      <c r="A55" t="s">
        <v>96</v>
      </c>
      <c r="B55" s="5" t="s">
        <v>97</v>
      </c>
      <c r="C55" s="6" t="s">
        <v>98</v>
      </c>
      <c r="D55" s="7" t="s">
        <v>99</v>
      </c>
      <c r="E55" s="8">
        <v>35000</v>
      </c>
      <c r="F55" s="8">
        <v>85000</v>
      </c>
      <c r="G55" s="23">
        <v>1.4285714285714286</v>
      </c>
    </row>
    <row r="56" spans="1:7" x14ac:dyDescent="0.25">
      <c r="A56" t="s">
        <v>96</v>
      </c>
      <c r="B56" s="5" t="s">
        <v>97</v>
      </c>
      <c r="C56" s="6" t="s">
        <v>100</v>
      </c>
      <c r="D56" s="7" t="s">
        <v>101</v>
      </c>
      <c r="E56" s="8">
        <v>500</v>
      </c>
      <c r="F56" s="8">
        <v>500</v>
      </c>
      <c r="G56" s="23">
        <v>0</v>
      </c>
    </row>
    <row r="57" spans="1:7" x14ac:dyDescent="0.25">
      <c r="A57" t="s">
        <v>96</v>
      </c>
      <c r="B57" s="5" t="s">
        <v>97</v>
      </c>
      <c r="C57" s="6" t="s">
        <v>102</v>
      </c>
      <c r="D57" s="7" t="s">
        <v>103</v>
      </c>
      <c r="E57" s="8">
        <v>1500</v>
      </c>
      <c r="F57" s="8">
        <v>1500</v>
      </c>
      <c r="G57" s="23">
        <v>0</v>
      </c>
    </row>
    <row r="58" spans="1:7" x14ac:dyDescent="0.25">
      <c r="A58" t="s">
        <v>96</v>
      </c>
      <c r="B58" s="5" t="s">
        <v>97</v>
      </c>
      <c r="C58" s="6" t="s">
        <v>104</v>
      </c>
      <c r="D58" s="7" t="s">
        <v>105</v>
      </c>
      <c r="E58" s="8">
        <v>1500</v>
      </c>
      <c r="F58" s="8">
        <v>1500</v>
      </c>
      <c r="G58" s="23">
        <v>0</v>
      </c>
    </row>
    <row r="59" spans="1:7" x14ac:dyDescent="0.25">
      <c r="A59" t="s">
        <v>96</v>
      </c>
      <c r="B59" s="5" t="s">
        <v>97</v>
      </c>
      <c r="C59" s="6" t="s">
        <v>106</v>
      </c>
      <c r="D59" s="7" t="s">
        <v>107</v>
      </c>
      <c r="E59" s="8">
        <v>20000</v>
      </c>
      <c r="F59" s="8">
        <v>5000</v>
      </c>
      <c r="G59" s="23">
        <v>-0.75</v>
      </c>
    </row>
    <row r="60" spans="1:7" x14ac:dyDescent="0.25">
      <c r="A60" t="s">
        <v>96</v>
      </c>
      <c r="B60" s="5" t="s">
        <v>97</v>
      </c>
      <c r="C60" s="6" t="s">
        <v>108</v>
      </c>
      <c r="D60" s="7" t="s">
        <v>109</v>
      </c>
      <c r="E60" s="8">
        <v>575000</v>
      </c>
      <c r="F60" s="8">
        <v>575000</v>
      </c>
      <c r="G60" s="23">
        <v>0</v>
      </c>
    </row>
    <row r="61" spans="1:7" x14ac:dyDescent="0.25">
      <c r="A61" t="s">
        <v>96</v>
      </c>
      <c r="B61" s="5" t="s">
        <v>110</v>
      </c>
      <c r="C61" s="6" t="s">
        <v>111</v>
      </c>
      <c r="D61" s="7" t="s">
        <v>112</v>
      </c>
      <c r="E61" s="8">
        <v>42968.78</v>
      </c>
      <c r="F61" s="8">
        <v>0</v>
      </c>
      <c r="G61" s="23">
        <v>-1</v>
      </c>
    </row>
    <row r="62" spans="1:7" x14ac:dyDescent="0.25">
      <c r="A62" t="s">
        <v>96</v>
      </c>
      <c r="B62" s="5" t="s">
        <v>113</v>
      </c>
      <c r="C62" s="6" t="s">
        <v>31</v>
      </c>
      <c r="D62" s="7" t="s">
        <v>114</v>
      </c>
      <c r="E62" s="8">
        <v>17049.82</v>
      </c>
      <c r="F62" s="9">
        <v>17477.77</v>
      </c>
      <c r="G62" s="22">
        <v>2.509997172990687E-2</v>
      </c>
    </row>
    <row r="63" spans="1:7" x14ac:dyDescent="0.25">
      <c r="A63" t="s">
        <v>96</v>
      </c>
      <c r="B63" s="5" t="s">
        <v>113</v>
      </c>
      <c r="C63" s="6" t="s">
        <v>33</v>
      </c>
      <c r="D63" s="7" t="s">
        <v>115</v>
      </c>
      <c r="E63" s="8">
        <v>0</v>
      </c>
      <c r="F63" s="9">
        <v>15369</v>
      </c>
      <c r="G63" s="22"/>
    </row>
    <row r="64" spans="1:7" x14ac:dyDescent="0.25">
      <c r="A64" t="s">
        <v>96</v>
      </c>
      <c r="B64" s="5" t="s">
        <v>113</v>
      </c>
      <c r="C64" s="6" t="s">
        <v>116</v>
      </c>
      <c r="D64" s="7" t="s">
        <v>117</v>
      </c>
      <c r="E64" s="8">
        <v>14992.68</v>
      </c>
      <c r="F64" s="9">
        <v>0</v>
      </c>
      <c r="G64" s="22">
        <v>-1</v>
      </c>
    </row>
    <row r="65" spans="1:7" x14ac:dyDescent="0.25">
      <c r="A65" t="s">
        <v>96</v>
      </c>
      <c r="B65" s="5" t="s">
        <v>113</v>
      </c>
      <c r="C65" s="6" t="s">
        <v>35</v>
      </c>
      <c r="D65" s="7" t="s">
        <v>118</v>
      </c>
      <c r="E65" s="8">
        <v>11482.83</v>
      </c>
      <c r="F65" s="9">
        <v>23542.09</v>
      </c>
      <c r="G65" s="22">
        <v>1.0501992975599221</v>
      </c>
    </row>
    <row r="66" spans="1:7" x14ac:dyDescent="0.25">
      <c r="A66" t="s">
        <v>96</v>
      </c>
      <c r="B66" s="5" t="s">
        <v>113</v>
      </c>
      <c r="C66" s="6" t="s">
        <v>37</v>
      </c>
      <c r="D66" s="7" t="s">
        <v>119</v>
      </c>
      <c r="E66" s="8">
        <v>9733.01</v>
      </c>
      <c r="F66" s="9">
        <v>9977.31</v>
      </c>
      <c r="G66" s="22">
        <v>2.5100148874808437E-2</v>
      </c>
    </row>
    <row r="67" spans="1:7" x14ac:dyDescent="0.25">
      <c r="A67" t="s">
        <v>96</v>
      </c>
      <c r="B67" s="5" t="s">
        <v>113</v>
      </c>
      <c r="C67" s="6" t="s">
        <v>39</v>
      </c>
      <c r="D67" s="7" t="s">
        <v>120</v>
      </c>
      <c r="E67" s="8">
        <v>8408</v>
      </c>
      <c r="F67" s="9">
        <v>10828.46</v>
      </c>
      <c r="G67" s="22">
        <v>0.28787583254043758</v>
      </c>
    </row>
    <row r="68" spans="1:7" x14ac:dyDescent="0.25">
      <c r="A68" t="s">
        <v>96</v>
      </c>
      <c r="B68" s="5" t="s">
        <v>113</v>
      </c>
      <c r="C68" s="6" t="s">
        <v>41</v>
      </c>
      <c r="D68" s="7" t="s">
        <v>121</v>
      </c>
      <c r="E68" s="8">
        <v>38759.42</v>
      </c>
      <c r="F68" s="9">
        <v>45566.31</v>
      </c>
      <c r="G68" s="22">
        <v>0.1756189850106116</v>
      </c>
    </row>
    <row r="69" spans="1:7" x14ac:dyDescent="0.25">
      <c r="A69" t="s">
        <v>96</v>
      </c>
      <c r="B69" s="5" t="s">
        <v>113</v>
      </c>
      <c r="C69" s="6" t="s">
        <v>43</v>
      </c>
      <c r="D69" s="7" t="s">
        <v>122</v>
      </c>
      <c r="E69" s="8">
        <v>68573.789999999994</v>
      </c>
      <c r="F69" s="9">
        <v>81529.509999999995</v>
      </c>
      <c r="G69" s="22">
        <v>0.18893107701936851</v>
      </c>
    </row>
    <row r="70" spans="1:7" x14ac:dyDescent="0.25">
      <c r="A70" t="s">
        <v>96</v>
      </c>
      <c r="B70" s="5" t="s">
        <v>113</v>
      </c>
      <c r="C70" s="6" t="s">
        <v>45</v>
      </c>
      <c r="D70" s="7" t="s">
        <v>123</v>
      </c>
      <c r="E70" s="8">
        <v>4697.1400000000003</v>
      </c>
      <c r="F70" s="9">
        <v>5007.99</v>
      </c>
      <c r="G70" s="22">
        <v>6.6178568235138707E-2</v>
      </c>
    </row>
    <row r="71" spans="1:7" x14ac:dyDescent="0.25">
      <c r="A71" t="s">
        <v>96</v>
      </c>
      <c r="B71" s="5" t="s">
        <v>113</v>
      </c>
      <c r="C71" s="6" t="s">
        <v>47</v>
      </c>
      <c r="D71" s="7" t="s">
        <v>124</v>
      </c>
      <c r="E71" s="8">
        <v>0</v>
      </c>
      <c r="F71" s="9">
        <v>11771.05</v>
      </c>
      <c r="G71" s="22"/>
    </row>
    <row r="72" spans="1:7" x14ac:dyDescent="0.25">
      <c r="A72" t="s">
        <v>96</v>
      </c>
      <c r="B72" s="5" t="s">
        <v>113</v>
      </c>
      <c r="C72" s="6" t="s">
        <v>49</v>
      </c>
      <c r="D72" s="7" t="s">
        <v>125</v>
      </c>
      <c r="E72" s="8">
        <v>212.76</v>
      </c>
      <c r="F72" s="9">
        <v>212.76</v>
      </c>
      <c r="G72" s="22">
        <v>0</v>
      </c>
    </row>
    <row r="73" spans="1:7" x14ac:dyDescent="0.25">
      <c r="A73" t="s">
        <v>96</v>
      </c>
      <c r="B73" s="5" t="s">
        <v>113</v>
      </c>
      <c r="C73" s="6" t="s">
        <v>51</v>
      </c>
      <c r="D73" s="7" t="s">
        <v>126</v>
      </c>
      <c r="E73" s="8">
        <v>0</v>
      </c>
      <c r="F73" s="9">
        <v>20013.150000000001</v>
      </c>
      <c r="G73" s="22"/>
    </row>
    <row r="74" spans="1:7" x14ac:dyDescent="0.25">
      <c r="A74" t="s">
        <v>96</v>
      </c>
      <c r="B74" s="5" t="s">
        <v>113</v>
      </c>
      <c r="C74" s="6" t="s">
        <v>53</v>
      </c>
      <c r="D74" s="7" t="s">
        <v>127</v>
      </c>
      <c r="E74" s="8">
        <v>58761.08</v>
      </c>
      <c r="F74" s="9">
        <v>0</v>
      </c>
      <c r="G74" s="22">
        <v>-1</v>
      </c>
    </row>
    <row r="75" spans="1:7" x14ac:dyDescent="0.25">
      <c r="A75" t="s">
        <v>96</v>
      </c>
      <c r="B75" s="5" t="s">
        <v>113</v>
      </c>
      <c r="C75" s="6" t="s">
        <v>55</v>
      </c>
      <c r="D75" s="7" t="s">
        <v>128</v>
      </c>
      <c r="E75" s="8">
        <v>1</v>
      </c>
      <c r="F75" s="9">
        <v>1</v>
      </c>
      <c r="G75" s="22">
        <v>0</v>
      </c>
    </row>
    <row r="76" spans="1:7" x14ac:dyDescent="0.25">
      <c r="A76" t="s">
        <v>96</v>
      </c>
      <c r="B76" s="5" t="s">
        <v>113</v>
      </c>
      <c r="C76" s="6" t="s">
        <v>57</v>
      </c>
      <c r="D76" s="7" t="s">
        <v>129</v>
      </c>
      <c r="E76" s="8">
        <v>212.76</v>
      </c>
      <c r="F76" s="9">
        <v>212.76</v>
      </c>
      <c r="G76" s="22">
        <v>0</v>
      </c>
    </row>
    <row r="77" spans="1:7" x14ac:dyDescent="0.25">
      <c r="A77" t="s">
        <v>96</v>
      </c>
      <c r="B77" s="5" t="s">
        <v>113</v>
      </c>
      <c r="C77" s="6" t="s">
        <v>59</v>
      </c>
      <c r="D77" s="7" t="s">
        <v>60</v>
      </c>
      <c r="E77" s="8">
        <v>4164.75</v>
      </c>
      <c r="F77" s="9">
        <v>4269.28</v>
      </c>
      <c r="G77" s="22">
        <v>2.5098745422894472E-2</v>
      </c>
    </row>
    <row r="78" spans="1:7" x14ac:dyDescent="0.25">
      <c r="A78" t="s">
        <v>96</v>
      </c>
      <c r="B78" s="5" t="s">
        <v>113</v>
      </c>
      <c r="C78" s="6" t="s">
        <v>10</v>
      </c>
      <c r="D78" s="7" t="s">
        <v>130</v>
      </c>
      <c r="E78" s="8">
        <v>59727.12</v>
      </c>
      <c r="F78" s="9">
        <v>64206.65</v>
      </c>
      <c r="G78" s="22">
        <v>7.499993302874805E-2</v>
      </c>
    </row>
    <row r="79" spans="1:7" x14ac:dyDescent="0.25">
      <c r="A79" s="10" t="s">
        <v>96</v>
      </c>
      <c r="B79" s="6" t="s">
        <v>113</v>
      </c>
      <c r="C79" s="6" t="s">
        <v>81</v>
      </c>
      <c r="D79" s="7" t="s">
        <v>131</v>
      </c>
      <c r="E79" s="8">
        <v>20000</v>
      </c>
      <c r="F79" s="8">
        <v>21000</v>
      </c>
      <c r="G79" s="23">
        <v>0.05</v>
      </c>
    </row>
    <row r="80" spans="1:7" x14ac:dyDescent="0.25">
      <c r="A80" s="10" t="s">
        <v>96</v>
      </c>
      <c r="B80" s="6" t="s">
        <v>132</v>
      </c>
      <c r="C80" s="6" t="s">
        <v>133</v>
      </c>
      <c r="D80" s="7" t="s">
        <v>134</v>
      </c>
      <c r="E80" s="8">
        <v>200</v>
      </c>
      <c r="F80" s="8">
        <v>500</v>
      </c>
      <c r="G80" s="23">
        <v>1.5</v>
      </c>
    </row>
    <row r="81" spans="1:7" x14ac:dyDescent="0.25">
      <c r="A81" s="10" t="s">
        <v>96</v>
      </c>
      <c r="B81" s="6" t="s">
        <v>132</v>
      </c>
      <c r="C81" s="6" t="s">
        <v>135</v>
      </c>
      <c r="D81" s="7" t="s">
        <v>136</v>
      </c>
      <c r="E81" s="8">
        <v>0</v>
      </c>
      <c r="F81" s="8">
        <v>2500</v>
      </c>
    </row>
    <row r="82" spans="1:7" x14ac:dyDescent="0.25">
      <c r="A82" s="10" t="s">
        <v>96</v>
      </c>
      <c r="B82" s="6" t="s">
        <v>132</v>
      </c>
      <c r="C82" s="6" t="s">
        <v>137</v>
      </c>
      <c r="D82" s="7" t="s">
        <v>138</v>
      </c>
      <c r="E82" s="8">
        <v>190000</v>
      </c>
      <c r="F82" s="8">
        <v>190000</v>
      </c>
      <c r="G82" s="23">
        <v>0</v>
      </c>
    </row>
    <row r="83" spans="1:7" x14ac:dyDescent="0.25">
      <c r="A83" s="18">
        <v>20211</v>
      </c>
      <c r="B83" s="55"/>
      <c r="C83" s="55"/>
      <c r="D83" s="18" t="s">
        <v>1062</v>
      </c>
      <c r="E83" s="19">
        <f>SUM(E55:E82)</f>
        <v>1183444.94</v>
      </c>
      <c r="F83" s="19">
        <f>SUM(F55:F82)</f>
        <v>1192485.0900000001</v>
      </c>
      <c r="G83" s="24">
        <v>7.6388429190462721E-3</v>
      </c>
    </row>
    <row r="84" spans="1:7" x14ac:dyDescent="0.25">
      <c r="A84" t="s">
        <v>139</v>
      </c>
      <c r="B84" s="5" t="s">
        <v>140</v>
      </c>
      <c r="C84" s="6" t="s">
        <v>141</v>
      </c>
      <c r="D84" s="7" t="s">
        <v>142</v>
      </c>
      <c r="E84" s="8">
        <v>3000</v>
      </c>
      <c r="F84" s="9">
        <v>3000</v>
      </c>
      <c r="G84" s="22">
        <v>0</v>
      </c>
    </row>
    <row r="85" spans="1:7" x14ac:dyDescent="0.25">
      <c r="A85" t="s">
        <v>139</v>
      </c>
      <c r="B85" s="5" t="s">
        <v>140</v>
      </c>
      <c r="C85" s="6" t="s">
        <v>143</v>
      </c>
      <c r="D85" s="7" t="s">
        <v>144</v>
      </c>
      <c r="E85" s="8">
        <v>6000</v>
      </c>
      <c r="F85" s="9">
        <v>6000</v>
      </c>
      <c r="G85" s="22">
        <v>0</v>
      </c>
    </row>
    <row r="86" spans="1:7" x14ac:dyDescent="0.25">
      <c r="A86" t="s">
        <v>139</v>
      </c>
      <c r="B86" s="5" t="s">
        <v>140</v>
      </c>
      <c r="C86" s="6" t="s">
        <v>145</v>
      </c>
      <c r="D86" s="7" t="s">
        <v>146</v>
      </c>
      <c r="E86" s="8">
        <v>32000</v>
      </c>
      <c r="F86" s="9">
        <v>30000</v>
      </c>
      <c r="G86" s="22">
        <v>-6.25E-2</v>
      </c>
    </row>
    <row r="87" spans="1:7" x14ac:dyDescent="0.25">
      <c r="A87" t="s">
        <v>139</v>
      </c>
      <c r="B87" s="5" t="s">
        <v>140</v>
      </c>
      <c r="C87" s="6" t="s">
        <v>147</v>
      </c>
      <c r="D87" s="7" t="s">
        <v>148</v>
      </c>
      <c r="E87" s="8">
        <v>0</v>
      </c>
      <c r="F87" s="9">
        <v>2000</v>
      </c>
      <c r="G87" s="22"/>
    </row>
    <row r="88" spans="1:7" x14ac:dyDescent="0.25">
      <c r="A88" t="s">
        <v>139</v>
      </c>
      <c r="B88" s="5" t="s">
        <v>140</v>
      </c>
      <c r="C88" s="6" t="s">
        <v>149</v>
      </c>
      <c r="D88" s="7" t="s">
        <v>150</v>
      </c>
      <c r="E88" s="8">
        <v>700</v>
      </c>
      <c r="F88" s="9">
        <v>700</v>
      </c>
      <c r="G88" s="22">
        <v>0</v>
      </c>
    </row>
    <row r="89" spans="1:7" x14ac:dyDescent="0.25">
      <c r="A89" t="s">
        <v>139</v>
      </c>
      <c r="B89" s="5" t="s">
        <v>140</v>
      </c>
      <c r="C89" s="6" t="s">
        <v>151</v>
      </c>
      <c r="D89" s="7" t="s">
        <v>152</v>
      </c>
      <c r="E89" s="8">
        <v>1000</v>
      </c>
      <c r="F89" s="9">
        <v>1000</v>
      </c>
      <c r="G89" s="22">
        <v>0</v>
      </c>
    </row>
    <row r="90" spans="1:7" x14ac:dyDescent="0.25">
      <c r="A90" t="s">
        <v>139</v>
      </c>
      <c r="B90" s="5" t="s">
        <v>30</v>
      </c>
      <c r="C90" s="6" t="s">
        <v>31</v>
      </c>
      <c r="D90" s="7" t="s">
        <v>153</v>
      </c>
      <c r="E90" s="8">
        <v>25574.73</v>
      </c>
      <c r="F90" s="9">
        <v>34957.29</v>
      </c>
      <c r="G90" s="22">
        <v>0.36686838922639659</v>
      </c>
    </row>
    <row r="91" spans="1:7" x14ac:dyDescent="0.25">
      <c r="A91" t="s">
        <v>139</v>
      </c>
      <c r="B91" s="5" t="s">
        <v>30</v>
      </c>
      <c r="C91" s="6" t="s">
        <v>33</v>
      </c>
      <c r="D91" s="7" t="s">
        <v>154</v>
      </c>
      <c r="E91" s="8">
        <v>0</v>
      </c>
      <c r="F91" s="9">
        <v>0</v>
      </c>
      <c r="G91" s="22"/>
    </row>
    <row r="92" spans="1:7" x14ac:dyDescent="0.25">
      <c r="A92" t="s">
        <v>139</v>
      </c>
      <c r="B92" s="5" t="s">
        <v>30</v>
      </c>
      <c r="C92" s="6" t="s">
        <v>39</v>
      </c>
      <c r="D92" s="7" t="s">
        <v>155</v>
      </c>
      <c r="E92" s="8">
        <v>5939.34</v>
      </c>
      <c r="F92" s="9">
        <v>8794.3799999999992</v>
      </c>
      <c r="G92" s="22">
        <v>0.48069987574376932</v>
      </c>
    </row>
    <row r="93" spans="1:7" x14ac:dyDescent="0.25">
      <c r="A93" t="s">
        <v>139</v>
      </c>
      <c r="B93" s="5" t="s">
        <v>30</v>
      </c>
      <c r="C93" s="6" t="s">
        <v>41</v>
      </c>
      <c r="D93" s="7" t="s">
        <v>156</v>
      </c>
      <c r="E93" s="8">
        <v>18211.55</v>
      </c>
      <c r="F93" s="9">
        <v>30028.63</v>
      </c>
      <c r="G93" s="22">
        <v>0.6488783217244003</v>
      </c>
    </row>
    <row r="94" spans="1:7" x14ac:dyDescent="0.25">
      <c r="A94" t="s">
        <v>139</v>
      </c>
      <c r="B94" s="5" t="s">
        <v>30</v>
      </c>
      <c r="C94" s="6" t="s">
        <v>43</v>
      </c>
      <c r="D94" s="7" t="s">
        <v>157</v>
      </c>
      <c r="E94" s="8">
        <v>41389</v>
      </c>
      <c r="F94" s="9">
        <v>48819.89</v>
      </c>
      <c r="G94" s="22">
        <v>0.17953779989852375</v>
      </c>
    </row>
    <row r="95" spans="1:7" x14ac:dyDescent="0.25">
      <c r="A95" t="s">
        <v>139</v>
      </c>
      <c r="B95" s="5" t="s">
        <v>30</v>
      </c>
      <c r="C95" s="6" t="s">
        <v>45</v>
      </c>
      <c r="D95" s="7" t="s">
        <v>158</v>
      </c>
      <c r="E95" s="8">
        <v>4453.96</v>
      </c>
      <c r="F95" s="9">
        <v>9756.7099999999991</v>
      </c>
      <c r="G95" s="22">
        <v>1.1905697401862609</v>
      </c>
    </row>
    <row r="96" spans="1:7" x14ac:dyDescent="0.25">
      <c r="A96" t="s">
        <v>139</v>
      </c>
      <c r="B96" s="5" t="s">
        <v>30</v>
      </c>
      <c r="C96" s="6" t="s">
        <v>47</v>
      </c>
      <c r="D96" s="7" t="s">
        <v>159</v>
      </c>
      <c r="E96" s="8">
        <v>26475.51</v>
      </c>
      <c r="F96" s="9">
        <v>47094.66</v>
      </c>
      <c r="G96" s="22">
        <v>0.77880086162646178</v>
      </c>
    </row>
    <row r="97" spans="1:7" x14ac:dyDescent="0.25">
      <c r="A97" t="s">
        <v>139</v>
      </c>
      <c r="B97" s="5" t="s">
        <v>30</v>
      </c>
      <c r="C97" s="6" t="s">
        <v>49</v>
      </c>
      <c r="D97" s="7" t="s">
        <v>160</v>
      </c>
      <c r="E97" s="8">
        <v>212.76</v>
      </c>
      <c r="F97" s="9">
        <v>212.76</v>
      </c>
      <c r="G97" s="22">
        <v>0</v>
      </c>
    </row>
    <row r="98" spans="1:7" x14ac:dyDescent="0.25">
      <c r="A98" t="s">
        <v>139</v>
      </c>
      <c r="B98" s="5" t="s">
        <v>30</v>
      </c>
      <c r="C98" s="6" t="s">
        <v>51</v>
      </c>
      <c r="D98" s="7" t="s">
        <v>161</v>
      </c>
      <c r="E98" s="8">
        <v>55977.88</v>
      </c>
      <c r="F98" s="9">
        <v>98423.75</v>
      </c>
      <c r="G98" s="22">
        <v>0.75826147756935425</v>
      </c>
    </row>
    <row r="99" spans="1:7" x14ac:dyDescent="0.25">
      <c r="A99" t="s">
        <v>139</v>
      </c>
      <c r="B99" s="5" t="s">
        <v>30</v>
      </c>
      <c r="C99" s="6" t="s">
        <v>162</v>
      </c>
      <c r="D99" s="7" t="s">
        <v>163</v>
      </c>
      <c r="E99" s="8">
        <v>0</v>
      </c>
      <c r="F99" s="9">
        <v>0</v>
      </c>
      <c r="G99" s="22"/>
    </row>
    <row r="100" spans="1:7" x14ac:dyDescent="0.25">
      <c r="A100" t="s">
        <v>139</v>
      </c>
      <c r="B100" s="5" t="s">
        <v>30</v>
      </c>
      <c r="C100" s="6" t="s">
        <v>53</v>
      </c>
      <c r="D100" s="7" t="s">
        <v>164</v>
      </c>
      <c r="E100" s="8">
        <v>29737.32</v>
      </c>
      <c r="F100" s="9">
        <v>28650.37</v>
      </c>
      <c r="G100" s="22">
        <v>-3.6551713469808331E-2</v>
      </c>
    </row>
    <row r="101" spans="1:7" x14ac:dyDescent="0.25">
      <c r="A101" t="s">
        <v>139</v>
      </c>
      <c r="B101" s="5" t="s">
        <v>30</v>
      </c>
      <c r="C101" s="6" t="s">
        <v>165</v>
      </c>
      <c r="D101" s="7" t="s">
        <v>166</v>
      </c>
      <c r="E101" s="8">
        <v>10000</v>
      </c>
      <c r="F101" s="9">
        <v>10000</v>
      </c>
      <c r="G101" s="22">
        <v>0</v>
      </c>
    </row>
    <row r="102" spans="1:7" x14ac:dyDescent="0.25">
      <c r="A102" t="s">
        <v>139</v>
      </c>
      <c r="B102" s="5" t="s">
        <v>30</v>
      </c>
      <c r="C102" s="6" t="s">
        <v>55</v>
      </c>
      <c r="D102" s="7" t="s">
        <v>167</v>
      </c>
      <c r="E102" s="8">
        <v>1</v>
      </c>
      <c r="F102" s="9">
        <v>1</v>
      </c>
      <c r="G102" s="22">
        <v>0</v>
      </c>
    </row>
    <row r="103" spans="1:7" x14ac:dyDescent="0.25">
      <c r="A103" t="s">
        <v>139</v>
      </c>
      <c r="B103" s="5" t="s">
        <v>30</v>
      </c>
      <c r="C103" s="6" t="s">
        <v>57</v>
      </c>
      <c r="D103" s="7" t="s">
        <v>168</v>
      </c>
      <c r="E103" s="8">
        <v>212.76</v>
      </c>
      <c r="F103" s="9">
        <v>212.76</v>
      </c>
      <c r="G103" s="22">
        <v>0</v>
      </c>
    </row>
    <row r="104" spans="1:7" x14ac:dyDescent="0.25">
      <c r="A104" t="s">
        <v>139</v>
      </c>
      <c r="B104" s="5" t="s">
        <v>30</v>
      </c>
      <c r="C104" s="6" t="s">
        <v>59</v>
      </c>
      <c r="D104" s="7" t="s">
        <v>60</v>
      </c>
      <c r="E104" s="8">
        <v>3949.24</v>
      </c>
      <c r="F104" s="9">
        <v>8317.65</v>
      </c>
      <c r="G104" s="22">
        <v>1.106139409101498</v>
      </c>
    </row>
    <row r="105" spans="1:7" x14ac:dyDescent="0.25">
      <c r="A105" t="s">
        <v>139</v>
      </c>
      <c r="B105" s="5" t="s">
        <v>30</v>
      </c>
      <c r="C105" s="6" t="s">
        <v>10</v>
      </c>
      <c r="D105" s="7" t="s">
        <v>169</v>
      </c>
      <c r="E105" s="8">
        <v>52641.55</v>
      </c>
      <c r="F105" s="9">
        <v>72748.5</v>
      </c>
      <c r="G105" s="22">
        <v>0.3819596877371581</v>
      </c>
    </row>
    <row r="106" spans="1:7" x14ac:dyDescent="0.25">
      <c r="A106" t="s">
        <v>139</v>
      </c>
      <c r="B106" s="5" t="s">
        <v>30</v>
      </c>
      <c r="C106" s="6" t="s">
        <v>170</v>
      </c>
      <c r="D106" s="7" t="s">
        <v>171</v>
      </c>
      <c r="E106" s="8">
        <v>15000</v>
      </c>
      <c r="F106" s="9">
        <v>15000</v>
      </c>
      <c r="G106" s="22">
        <v>0</v>
      </c>
    </row>
    <row r="107" spans="1:7" x14ac:dyDescent="0.25">
      <c r="A107" t="s">
        <v>139</v>
      </c>
      <c r="B107" s="5" t="s">
        <v>30</v>
      </c>
      <c r="C107" s="6" t="s">
        <v>172</v>
      </c>
      <c r="D107" s="7" t="s">
        <v>173</v>
      </c>
      <c r="E107" s="8">
        <v>0</v>
      </c>
      <c r="F107" s="9">
        <v>0</v>
      </c>
      <c r="G107" s="22"/>
    </row>
    <row r="108" spans="1:7" x14ac:dyDescent="0.25">
      <c r="A108" t="s">
        <v>139</v>
      </c>
      <c r="B108" s="5" t="s">
        <v>30</v>
      </c>
      <c r="C108" s="6" t="s">
        <v>62</v>
      </c>
      <c r="D108" s="7" t="s">
        <v>174</v>
      </c>
      <c r="E108" s="8">
        <v>2378.96</v>
      </c>
      <c r="F108" s="9">
        <v>2378.96</v>
      </c>
      <c r="G108" s="22">
        <v>0</v>
      </c>
    </row>
    <row r="109" spans="1:7" x14ac:dyDescent="0.25">
      <c r="A109" s="10" t="s">
        <v>139</v>
      </c>
      <c r="B109" s="6" t="s">
        <v>30</v>
      </c>
      <c r="C109" s="6" t="s">
        <v>175</v>
      </c>
      <c r="D109" s="7" t="s">
        <v>176</v>
      </c>
      <c r="E109" s="8">
        <v>250</v>
      </c>
      <c r="F109" s="8">
        <v>0</v>
      </c>
      <c r="G109" s="23">
        <v>-1</v>
      </c>
    </row>
    <row r="110" spans="1:7" x14ac:dyDescent="0.25">
      <c r="A110" s="10" t="s">
        <v>139</v>
      </c>
      <c r="B110" s="6" t="s">
        <v>30</v>
      </c>
      <c r="C110" s="6" t="s">
        <v>177</v>
      </c>
      <c r="D110" s="7" t="s">
        <v>178</v>
      </c>
      <c r="E110" s="8">
        <v>1000</v>
      </c>
      <c r="F110" s="8">
        <v>0</v>
      </c>
      <c r="G110" s="23">
        <v>-1</v>
      </c>
    </row>
    <row r="111" spans="1:7" x14ac:dyDescent="0.25">
      <c r="A111" s="10" t="s">
        <v>139</v>
      </c>
      <c r="B111" s="6" t="s">
        <v>30</v>
      </c>
      <c r="C111" s="6" t="s">
        <v>179</v>
      </c>
      <c r="D111" s="7" t="s">
        <v>180</v>
      </c>
      <c r="E111" s="8">
        <v>49900</v>
      </c>
      <c r="F111" s="8">
        <v>49900</v>
      </c>
      <c r="G111" s="23">
        <v>0</v>
      </c>
    </row>
    <row r="112" spans="1:7" x14ac:dyDescent="0.25">
      <c r="A112" s="10" t="s">
        <v>139</v>
      </c>
      <c r="B112" s="6" t="s">
        <v>30</v>
      </c>
      <c r="C112" s="6" t="s">
        <v>181</v>
      </c>
      <c r="D112" s="7" t="s">
        <v>182</v>
      </c>
      <c r="E112" s="8">
        <v>30000</v>
      </c>
      <c r="F112" s="8">
        <v>25000</v>
      </c>
      <c r="G112" s="23">
        <v>-0.16666666666666666</v>
      </c>
    </row>
    <row r="113" spans="1:7" x14ac:dyDescent="0.25">
      <c r="A113" s="10" t="s">
        <v>139</v>
      </c>
      <c r="B113" s="6" t="s">
        <v>30</v>
      </c>
      <c r="C113" s="6" t="s">
        <v>183</v>
      </c>
      <c r="D113" s="7" t="s">
        <v>184</v>
      </c>
      <c r="E113" s="8">
        <v>5000</v>
      </c>
      <c r="F113" s="8">
        <v>5000</v>
      </c>
      <c r="G113" s="23">
        <v>0</v>
      </c>
    </row>
    <row r="114" spans="1:7" x14ac:dyDescent="0.25">
      <c r="A114" s="10" t="s">
        <v>139</v>
      </c>
      <c r="B114" s="6" t="s">
        <v>30</v>
      </c>
      <c r="C114" s="6" t="s">
        <v>185</v>
      </c>
      <c r="D114" s="7" t="s">
        <v>186</v>
      </c>
      <c r="E114" s="8">
        <v>3000</v>
      </c>
      <c r="F114" s="8">
        <v>1000</v>
      </c>
      <c r="G114" s="23">
        <v>-0.66666666666666663</v>
      </c>
    </row>
    <row r="115" spans="1:7" x14ac:dyDescent="0.25">
      <c r="A115" s="10" t="s">
        <v>139</v>
      </c>
      <c r="B115" s="6" t="s">
        <v>30</v>
      </c>
      <c r="C115" s="6" t="s">
        <v>81</v>
      </c>
      <c r="D115" s="7" t="s">
        <v>187</v>
      </c>
      <c r="E115" s="8">
        <v>25000</v>
      </c>
      <c r="F115" s="8">
        <v>25000</v>
      </c>
      <c r="G115" s="23">
        <v>0</v>
      </c>
    </row>
    <row r="116" spans="1:7" x14ac:dyDescent="0.25">
      <c r="A116" s="10" t="s">
        <v>139</v>
      </c>
      <c r="B116" s="6" t="s">
        <v>30</v>
      </c>
      <c r="C116" s="6" t="s">
        <v>188</v>
      </c>
      <c r="D116" s="7" t="s">
        <v>189</v>
      </c>
      <c r="E116" s="8">
        <v>1500</v>
      </c>
      <c r="F116" s="8">
        <v>2000</v>
      </c>
      <c r="G116" s="23">
        <v>0.33333333333333331</v>
      </c>
    </row>
    <row r="117" spans="1:7" x14ac:dyDescent="0.25">
      <c r="A117" t="s">
        <v>139</v>
      </c>
      <c r="B117" s="5" t="s">
        <v>30</v>
      </c>
      <c r="C117" s="6" t="s">
        <v>190</v>
      </c>
      <c r="D117" s="7" t="s">
        <v>191</v>
      </c>
      <c r="E117" s="8">
        <v>31000</v>
      </c>
      <c r="F117" s="8">
        <v>31000</v>
      </c>
      <c r="G117" s="23">
        <v>0</v>
      </c>
    </row>
    <row r="118" spans="1:7" x14ac:dyDescent="0.25">
      <c r="A118" s="21">
        <v>20212</v>
      </c>
      <c r="B118" s="54"/>
      <c r="C118" s="54"/>
      <c r="D118" s="18" t="s">
        <v>1063</v>
      </c>
      <c r="E118" s="19">
        <f>SUM(E84:E117)</f>
        <v>481505.56000000006</v>
      </c>
      <c r="F118" s="19">
        <f>SUM(F84:F117)</f>
        <v>596997.31000000006</v>
      </c>
      <c r="G118" s="24">
        <v>0.23985548578089105</v>
      </c>
    </row>
    <row r="119" spans="1:7" x14ac:dyDescent="0.25">
      <c r="A119" t="s">
        <v>192</v>
      </c>
      <c r="B119" s="5" t="s">
        <v>30</v>
      </c>
      <c r="C119" s="6" t="s">
        <v>33</v>
      </c>
      <c r="D119" s="7" t="s">
        <v>193</v>
      </c>
      <c r="E119" s="8">
        <v>0</v>
      </c>
      <c r="F119" s="9">
        <v>15369</v>
      </c>
      <c r="G119" s="22"/>
    </row>
    <row r="120" spans="1:7" x14ac:dyDescent="0.25">
      <c r="A120" t="s">
        <v>192</v>
      </c>
      <c r="B120" s="5" t="s">
        <v>30</v>
      </c>
      <c r="C120" s="6" t="s">
        <v>35</v>
      </c>
      <c r="D120" s="7" t="s">
        <v>194</v>
      </c>
      <c r="E120" s="8">
        <v>11482.83</v>
      </c>
      <c r="F120" s="9">
        <v>23542.09</v>
      </c>
      <c r="G120" s="22">
        <v>1.0501992975599221</v>
      </c>
    </row>
    <row r="121" spans="1:7" x14ac:dyDescent="0.25">
      <c r="A121" t="s">
        <v>192</v>
      </c>
      <c r="B121" s="5" t="s">
        <v>30</v>
      </c>
      <c r="C121" s="6" t="s">
        <v>39</v>
      </c>
      <c r="D121" s="7" t="s">
        <v>195</v>
      </c>
      <c r="E121" s="8">
        <v>840.34</v>
      </c>
      <c r="F121" s="9">
        <v>7899.02</v>
      </c>
      <c r="G121" s="22">
        <v>8.3997905609634191</v>
      </c>
    </row>
    <row r="122" spans="1:7" x14ac:dyDescent="0.25">
      <c r="A122" t="s">
        <v>192</v>
      </c>
      <c r="B122" s="5" t="s">
        <v>30</v>
      </c>
      <c r="C122" s="6" t="s">
        <v>41</v>
      </c>
      <c r="D122" s="7" t="s">
        <v>196</v>
      </c>
      <c r="E122" s="8">
        <v>8291.7800000000007</v>
      </c>
      <c r="F122" s="9">
        <v>23581.95</v>
      </c>
      <c r="G122" s="22">
        <v>1.8440153983824943</v>
      </c>
    </row>
    <row r="123" spans="1:7" x14ac:dyDescent="0.25">
      <c r="A123" t="s">
        <v>192</v>
      </c>
      <c r="B123" s="5" t="s">
        <v>30</v>
      </c>
      <c r="C123" s="6" t="s">
        <v>43</v>
      </c>
      <c r="D123" s="7" t="s">
        <v>197</v>
      </c>
      <c r="E123" s="8">
        <v>15027.27</v>
      </c>
      <c r="F123" s="12">
        <v>43976.93</v>
      </c>
      <c r="G123" s="22">
        <v>1.9264750017800971</v>
      </c>
    </row>
    <row r="124" spans="1:7" x14ac:dyDescent="0.25">
      <c r="A124" t="s">
        <v>192</v>
      </c>
      <c r="B124" s="5" t="s">
        <v>30</v>
      </c>
      <c r="C124" s="6" t="s">
        <v>47</v>
      </c>
      <c r="D124" s="7" t="s">
        <v>198</v>
      </c>
      <c r="E124" s="8">
        <v>0</v>
      </c>
      <c r="F124" s="9">
        <v>27140.04</v>
      </c>
      <c r="G124" s="22"/>
    </row>
    <row r="125" spans="1:7" x14ac:dyDescent="0.25">
      <c r="A125" t="s">
        <v>192</v>
      </c>
      <c r="B125" s="5" t="s">
        <v>30</v>
      </c>
      <c r="C125" s="6" t="s">
        <v>49</v>
      </c>
      <c r="D125" s="7" t="s">
        <v>199</v>
      </c>
      <c r="E125" s="8">
        <v>212.76</v>
      </c>
      <c r="F125" s="9">
        <v>212.76</v>
      </c>
      <c r="G125" s="22">
        <v>0</v>
      </c>
    </row>
    <row r="126" spans="1:7" x14ac:dyDescent="0.25">
      <c r="A126" t="s">
        <v>192</v>
      </c>
      <c r="B126" s="5" t="s">
        <v>30</v>
      </c>
      <c r="C126" s="6" t="s">
        <v>51</v>
      </c>
      <c r="D126" s="7" t="s">
        <v>200</v>
      </c>
      <c r="E126" s="8">
        <v>0</v>
      </c>
      <c r="F126" s="9">
        <v>55811.23</v>
      </c>
      <c r="G126" s="22"/>
    </row>
    <row r="127" spans="1:7" x14ac:dyDescent="0.25">
      <c r="A127" t="s">
        <v>192</v>
      </c>
      <c r="B127" s="5" t="s">
        <v>30</v>
      </c>
      <c r="C127" s="6" t="s">
        <v>53</v>
      </c>
      <c r="D127" s="7" t="s">
        <v>201</v>
      </c>
      <c r="E127" s="8">
        <v>111523.56</v>
      </c>
      <c r="F127" s="9">
        <v>32330.01</v>
      </c>
      <c r="G127" s="22">
        <v>-0.71010600809371582</v>
      </c>
    </row>
    <row r="128" spans="1:7" x14ac:dyDescent="0.25">
      <c r="A128" t="s">
        <v>192</v>
      </c>
      <c r="B128" s="5" t="s">
        <v>30</v>
      </c>
      <c r="C128" s="6" t="s">
        <v>55</v>
      </c>
      <c r="D128" s="7" t="s">
        <v>202</v>
      </c>
      <c r="E128" s="8">
        <v>1</v>
      </c>
      <c r="F128" s="9">
        <v>1</v>
      </c>
      <c r="G128" s="22">
        <v>0</v>
      </c>
    </row>
    <row r="129" spans="1:7" x14ac:dyDescent="0.25">
      <c r="A129" t="s">
        <v>192</v>
      </c>
      <c r="B129" s="5" t="s">
        <v>30</v>
      </c>
      <c r="C129" s="6" t="s">
        <v>57</v>
      </c>
      <c r="D129" s="7" t="s">
        <v>203</v>
      </c>
      <c r="E129" s="8">
        <v>212.76</v>
      </c>
      <c r="F129" s="9">
        <v>212.76</v>
      </c>
      <c r="G129" s="22">
        <v>0</v>
      </c>
    </row>
    <row r="130" spans="1:7" x14ac:dyDescent="0.25">
      <c r="A130" t="s">
        <v>192</v>
      </c>
      <c r="B130" s="5" t="s">
        <v>30</v>
      </c>
      <c r="C130" s="6" t="s">
        <v>10</v>
      </c>
      <c r="D130" s="7" t="s">
        <v>204</v>
      </c>
      <c r="E130" s="8">
        <v>44651.88</v>
      </c>
      <c r="F130" s="9">
        <v>67740.740000000005</v>
      </c>
      <c r="G130" s="22">
        <v>0.51708595472351915</v>
      </c>
    </row>
    <row r="131" spans="1:7" x14ac:dyDescent="0.25">
      <c r="A131" t="s">
        <v>192</v>
      </c>
      <c r="B131" s="5" t="s">
        <v>30</v>
      </c>
      <c r="C131" s="6" t="s">
        <v>62</v>
      </c>
      <c r="D131" s="7" t="s">
        <v>205</v>
      </c>
      <c r="E131" s="8">
        <v>0</v>
      </c>
      <c r="F131" s="9">
        <v>0</v>
      </c>
      <c r="G131" s="22"/>
    </row>
    <row r="132" spans="1:7" x14ac:dyDescent="0.25">
      <c r="A132" s="10" t="s">
        <v>192</v>
      </c>
      <c r="B132" s="6" t="s">
        <v>30</v>
      </c>
      <c r="C132" s="6" t="s">
        <v>206</v>
      </c>
      <c r="D132" s="7" t="s">
        <v>207</v>
      </c>
      <c r="E132" s="8">
        <v>2600</v>
      </c>
      <c r="F132" s="8">
        <v>11573.95</v>
      </c>
      <c r="G132" s="23">
        <v>3.4515192307692311</v>
      </c>
    </row>
    <row r="133" spans="1:7" x14ac:dyDescent="0.25">
      <c r="A133" s="10" t="s">
        <v>192</v>
      </c>
      <c r="B133" s="6" t="s">
        <v>30</v>
      </c>
      <c r="C133" s="6" t="s">
        <v>208</v>
      </c>
      <c r="D133" s="7" t="s">
        <v>209</v>
      </c>
      <c r="E133" s="8">
        <v>123000</v>
      </c>
      <c r="F133" s="8">
        <v>108008.72</v>
      </c>
      <c r="G133" s="23">
        <v>-0.12188032520325202</v>
      </c>
    </row>
    <row r="134" spans="1:7" x14ac:dyDescent="0.25">
      <c r="A134" s="10" t="s">
        <v>192</v>
      </c>
      <c r="B134" s="6" t="s">
        <v>30</v>
      </c>
      <c r="C134" s="6" t="s">
        <v>210</v>
      </c>
      <c r="D134" s="7" t="s">
        <v>211</v>
      </c>
      <c r="E134" s="8">
        <v>28600</v>
      </c>
      <c r="F134" s="8">
        <v>32744</v>
      </c>
      <c r="G134" s="23">
        <v>0.1448951048951049</v>
      </c>
    </row>
    <row r="135" spans="1:7" x14ac:dyDescent="0.25">
      <c r="A135" s="10" t="s">
        <v>192</v>
      </c>
      <c r="B135" s="6" t="s">
        <v>30</v>
      </c>
      <c r="C135" s="6" t="s">
        <v>212</v>
      </c>
      <c r="D135" s="7" t="s">
        <v>213</v>
      </c>
      <c r="E135" s="8">
        <v>103900</v>
      </c>
      <c r="F135" s="8">
        <v>114133.1</v>
      </c>
      <c r="G135" s="23">
        <v>9.8489894128970218E-2</v>
      </c>
    </row>
    <row r="136" spans="1:7" x14ac:dyDescent="0.25">
      <c r="A136" s="10" t="s">
        <v>192</v>
      </c>
      <c r="B136" s="6" t="s">
        <v>30</v>
      </c>
      <c r="C136" s="6" t="s">
        <v>214</v>
      </c>
      <c r="D136" s="7" t="s">
        <v>215</v>
      </c>
      <c r="E136" s="8">
        <v>30734</v>
      </c>
      <c r="F136" s="8">
        <v>30734</v>
      </c>
      <c r="G136" s="23">
        <v>0</v>
      </c>
    </row>
    <row r="137" spans="1:7" x14ac:dyDescent="0.25">
      <c r="A137" s="10" t="s">
        <v>192</v>
      </c>
      <c r="B137" s="6" t="s">
        <v>30</v>
      </c>
      <c r="C137" s="6" t="s">
        <v>216</v>
      </c>
      <c r="D137" s="7" t="s">
        <v>217</v>
      </c>
      <c r="E137" s="8">
        <v>8600</v>
      </c>
      <c r="F137" s="8">
        <v>9389.2000000000007</v>
      </c>
      <c r="G137" s="23">
        <v>9.1767441860465204E-2</v>
      </c>
    </row>
    <row r="138" spans="1:7" x14ac:dyDescent="0.25">
      <c r="A138" s="10" t="s">
        <v>192</v>
      </c>
      <c r="B138" s="6" t="s">
        <v>30</v>
      </c>
      <c r="C138" s="6" t="s">
        <v>218</v>
      </c>
      <c r="D138" s="7" t="s">
        <v>219</v>
      </c>
      <c r="E138" s="8">
        <v>32700</v>
      </c>
      <c r="F138" s="8">
        <v>45600</v>
      </c>
      <c r="G138" s="23">
        <v>0.39449541284403672</v>
      </c>
    </row>
    <row r="139" spans="1:7" x14ac:dyDescent="0.25">
      <c r="A139" s="10" t="s">
        <v>192</v>
      </c>
      <c r="B139" s="6" t="s">
        <v>30</v>
      </c>
      <c r="C139" s="6" t="s">
        <v>179</v>
      </c>
      <c r="D139" s="7" t="s">
        <v>220</v>
      </c>
      <c r="E139" s="8">
        <v>1900</v>
      </c>
      <c r="F139" s="8">
        <v>1900</v>
      </c>
      <c r="G139" s="23">
        <v>0</v>
      </c>
    </row>
    <row r="140" spans="1:7" x14ac:dyDescent="0.25">
      <c r="A140" s="10" t="s">
        <v>192</v>
      </c>
      <c r="B140" s="6" t="s">
        <v>30</v>
      </c>
      <c r="C140" s="6" t="s">
        <v>221</v>
      </c>
      <c r="D140" s="7" t="s">
        <v>222</v>
      </c>
      <c r="E140" s="8">
        <v>19350</v>
      </c>
      <c r="F140" s="8">
        <v>18086.04</v>
      </c>
      <c r="G140" s="23">
        <v>-6.5320930232558097E-2</v>
      </c>
    </row>
    <row r="141" spans="1:7" x14ac:dyDescent="0.25">
      <c r="A141" t="s">
        <v>192</v>
      </c>
      <c r="B141" s="5" t="s">
        <v>30</v>
      </c>
      <c r="C141" s="6">
        <v>22600</v>
      </c>
      <c r="D141" s="7" t="s">
        <v>223</v>
      </c>
      <c r="E141" s="8">
        <v>0</v>
      </c>
      <c r="F141" s="8">
        <v>1750</v>
      </c>
    </row>
    <row r="142" spans="1:7" x14ac:dyDescent="0.25">
      <c r="A142" t="s">
        <v>192</v>
      </c>
      <c r="B142" s="5" t="s">
        <v>30</v>
      </c>
      <c r="C142" s="6" t="s">
        <v>224</v>
      </c>
      <c r="D142" s="7" t="s">
        <v>223</v>
      </c>
      <c r="E142" s="8">
        <v>1750</v>
      </c>
      <c r="F142" s="8">
        <v>0</v>
      </c>
      <c r="G142" s="23">
        <v>-1</v>
      </c>
    </row>
    <row r="143" spans="1:7" x14ac:dyDescent="0.25">
      <c r="A143" t="s">
        <v>192</v>
      </c>
      <c r="B143" s="5" t="s">
        <v>30</v>
      </c>
      <c r="C143" s="6" t="s">
        <v>225</v>
      </c>
      <c r="D143" s="7" t="s">
        <v>226</v>
      </c>
      <c r="E143" s="8">
        <v>50000</v>
      </c>
      <c r="F143" s="8">
        <v>50000</v>
      </c>
      <c r="G143" s="23">
        <v>0</v>
      </c>
    </row>
    <row r="144" spans="1:7" x14ac:dyDescent="0.25">
      <c r="A144" t="s">
        <v>192</v>
      </c>
      <c r="B144" s="5" t="s">
        <v>30</v>
      </c>
      <c r="C144" s="6" t="s">
        <v>227</v>
      </c>
      <c r="D144" s="7" t="s">
        <v>228</v>
      </c>
      <c r="E144" s="8">
        <v>3500</v>
      </c>
      <c r="F144" s="8">
        <v>3500</v>
      </c>
      <c r="G144" s="23">
        <v>0</v>
      </c>
    </row>
    <row r="145" spans="1:7" x14ac:dyDescent="0.25">
      <c r="A145" s="21">
        <v>20213</v>
      </c>
      <c r="B145" s="54"/>
      <c r="C145" s="54"/>
      <c r="D145" s="18" t="s">
        <v>1064</v>
      </c>
      <c r="E145" s="19">
        <f>SUM(E119:E144)</f>
        <v>598878.18000000005</v>
      </c>
      <c r="F145" s="19">
        <f>SUM(F119:F144)</f>
        <v>725236.54</v>
      </c>
      <c r="G145" s="24">
        <v>0.21099175795651792</v>
      </c>
    </row>
    <row r="146" spans="1:7" x14ac:dyDescent="0.25">
      <c r="A146" t="s">
        <v>229</v>
      </c>
      <c r="B146" s="5" t="s">
        <v>230</v>
      </c>
      <c r="C146" s="6" t="s">
        <v>33</v>
      </c>
      <c r="D146" s="7" t="s">
        <v>231</v>
      </c>
      <c r="E146" s="8">
        <v>0</v>
      </c>
      <c r="F146" s="9">
        <v>0</v>
      </c>
      <c r="G146" s="22"/>
    </row>
    <row r="147" spans="1:7" x14ac:dyDescent="0.25">
      <c r="A147" t="s">
        <v>229</v>
      </c>
      <c r="B147" s="5" t="s">
        <v>230</v>
      </c>
      <c r="C147" s="6" t="s">
        <v>39</v>
      </c>
      <c r="D147" s="7" t="s">
        <v>232</v>
      </c>
      <c r="E147" s="8">
        <v>0</v>
      </c>
      <c r="F147" s="9">
        <v>0</v>
      </c>
      <c r="G147" s="22"/>
    </row>
    <row r="148" spans="1:7" x14ac:dyDescent="0.25">
      <c r="A148" t="s">
        <v>229</v>
      </c>
      <c r="B148" s="5" t="s">
        <v>230</v>
      </c>
      <c r="C148" s="6" t="s">
        <v>41</v>
      </c>
      <c r="D148" s="7" t="s">
        <v>233</v>
      </c>
      <c r="E148" s="8">
        <v>0</v>
      </c>
      <c r="F148" s="9">
        <v>0</v>
      </c>
      <c r="G148" s="22"/>
    </row>
    <row r="149" spans="1:7" x14ac:dyDescent="0.25">
      <c r="A149" t="s">
        <v>229</v>
      </c>
      <c r="B149" s="5" t="s">
        <v>230</v>
      </c>
      <c r="C149" s="6" t="s">
        <v>43</v>
      </c>
      <c r="D149" s="7" t="s">
        <v>234</v>
      </c>
      <c r="E149" s="8">
        <v>0</v>
      </c>
      <c r="F149" s="9">
        <v>0</v>
      </c>
      <c r="G149" s="22"/>
    </row>
    <row r="150" spans="1:7" x14ac:dyDescent="0.25">
      <c r="A150" t="s">
        <v>229</v>
      </c>
      <c r="B150" s="5" t="s">
        <v>230</v>
      </c>
      <c r="C150" s="6" t="s">
        <v>53</v>
      </c>
      <c r="D150" s="7" t="s">
        <v>235</v>
      </c>
      <c r="E150" s="8">
        <v>30543.3</v>
      </c>
      <c r="F150" s="9">
        <v>31309.94</v>
      </c>
      <c r="G150" s="22">
        <v>2.5100103787082582E-2</v>
      </c>
    </row>
    <row r="151" spans="1:7" x14ac:dyDescent="0.25">
      <c r="A151" t="s">
        <v>229</v>
      </c>
      <c r="B151" s="5" t="s">
        <v>230</v>
      </c>
      <c r="C151" s="6" t="s">
        <v>55</v>
      </c>
      <c r="D151" s="7" t="s">
        <v>236</v>
      </c>
      <c r="E151" s="8">
        <v>1</v>
      </c>
      <c r="F151" s="9">
        <v>1</v>
      </c>
      <c r="G151" s="22">
        <v>0</v>
      </c>
    </row>
    <row r="152" spans="1:7" x14ac:dyDescent="0.25">
      <c r="A152" t="s">
        <v>229</v>
      </c>
      <c r="B152" s="5" t="s">
        <v>230</v>
      </c>
      <c r="C152" s="6" t="s">
        <v>57</v>
      </c>
      <c r="D152" s="7" t="s">
        <v>237</v>
      </c>
      <c r="E152" s="8">
        <v>212.76</v>
      </c>
      <c r="F152" s="9">
        <v>212.76</v>
      </c>
      <c r="G152" s="22">
        <v>0</v>
      </c>
    </row>
    <row r="153" spans="1:7" x14ac:dyDescent="0.25">
      <c r="A153" t="s">
        <v>229</v>
      </c>
      <c r="B153" s="5" t="s">
        <v>230</v>
      </c>
      <c r="C153" s="6" t="s">
        <v>10</v>
      </c>
      <c r="D153" s="7" t="s">
        <v>238</v>
      </c>
      <c r="E153" s="8">
        <v>9292.08</v>
      </c>
      <c r="F153" s="9">
        <v>9988.99</v>
      </c>
      <c r="G153" s="22">
        <v>7.5000430474124191E-2</v>
      </c>
    </row>
    <row r="154" spans="1:7" x14ac:dyDescent="0.25">
      <c r="A154" s="10" t="s">
        <v>229</v>
      </c>
      <c r="B154" s="6" t="s">
        <v>230</v>
      </c>
      <c r="C154" s="6" t="s">
        <v>68</v>
      </c>
      <c r="D154" s="7" t="s">
        <v>239</v>
      </c>
      <c r="E154" s="8">
        <v>20000</v>
      </c>
      <c r="F154" s="8">
        <v>26725.75</v>
      </c>
      <c r="G154" s="23">
        <v>0.33628750000000002</v>
      </c>
    </row>
    <row r="155" spans="1:7" x14ac:dyDescent="0.25">
      <c r="A155" s="10" t="s">
        <v>229</v>
      </c>
      <c r="B155" s="6" t="s">
        <v>230</v>
      </c>
      <c r="C155" s="6" t="s">
        <v>240</v>
      </c>
      <c r="D155" s="7" t="s">
        <v>241</v>
      </c>
      <c r="E155" s="8">
        <v>28000</v>
      </c>
      <c r="F155" s="8">
        <v>19724.95</v>
      </c>
      <c r="G155" s="23">
        <v>-0.29553749999999995</v>
      </c>
    </row>
    <row r="156" spans="1:7" x14ac:dyDescent="0.25">
      <c r="A156" s="10" t="s">
        <v>229</v>
      </c>
      <c r="B156" s="6" t="s">
        <v>230</v>
      </c>
      <c r="C156" s="6" t="s">
        <v>72</v>
      </c>
      <c r="D156" s="7" t="s">
        <v>242</v>
      </c>
      <c r="E156" s="8">
        <v>1000</v>
      </c>
      <c r="F156" s="8">
        <v>500</v>
      </c>
      <c r="G156" s="23">
        <v>-0.5</v>
      </c>
    </row>
    <row r="157" spans="1:7" x14ac:dyDescent="0.25">
      <c r="A157" s="10" t="s">
        <v>229</v>
      </c>
      <c r="B157" s="6" t="s">
        <v>230</v>
      </c>
      <c r="C157" s="6" t="s">
        <v>81</v>
      </c>
      <c r="D157" s="7" t="s">
        <v>243</v>
      </c>
      <c r="E157" s="8">
        <v>62000</v>
      </c>
      <c r="F157" s="8">
        <v>63100</v>
      </c>
      <c r="G157" s="23">
        <v>1.7741935483870968E-2</v>
      </c>
    </row>
    <row r="158" spans="1:7" x14ac:dyDescent="0.25">
      <c r="A158" s="10" t="s">
        <v>229</v>
      </c>
      <c r="B158" s="6" t="s">
        <v>230</v>
      </c>
      <c r="C158" s="6" t="s">
        <v>244</v>
      </c>
      <c r="D158" s="7" t="s">
        <v>245</v>
      </c>
      <c r="E158" s="8">
        <v>1</v>
      </c>
      <c r="F158" s="8">
        <v>0</v>
      </c>
      <c r="G158" s="23">
        <v>-1</v>
      </c>
    </row>
    <row r="159" spans="1:7" x14ac:dyDescent="0.25">
      <c r="A159" t="s">
        <v>229</v>
      </c>
      <c r="B159" s="5" t="s">
        <v>246</v>
      </c>
      <c r="C159" s="6" t="s">
        <v>47</v>
      </c>
      <c r="D159" s="7" t="s">
        <v>247</v>
      </c>
      <c r="E159" s="8">
        <v>28532.65</v>
      </c>
      <c r="F159" s="9">
        <v>41019.870000000003</v>
      </c>
      <c r="G159" s="22">
        <v>0.43764669597811634</v>
      </c>
    </row>
    <row r="160" spans="1:7" x14ac:dyDescent="0.25">
      <c r="A160" t="s">
        <v>229</v>
      </c>
      <c r="B160" s="5" t="s">
        <v>246</v>
      </c>
      <c r="C160" s="6" t="s">
        <v>49</v>
      </c>
      <c r="D160" s="7" t="s">
        <v>248</v>
      </c>
      <c r="E160" s="8">
        <v>212.76</v>
      </c>
      <c r="F160" s="9">
        <v>212.76</v>
      </c>
      <c r="G160" s="22">
        <v>0</v>
      </c>
    </row>
    <row r="161" spans="1:7" x14ac:dyDescent="0.25">
      <c r="A161" t="s">
        <v>229</v>
      </c>
      <c r="B161" s="5" t="s">
        <v>246</v>
      </c>
      <c r="C161" s="6" t="s">
        <v>51</v>
      </c>
      <c r="D161" s="7" t="s">
        <v>249</v>
      </c>
      <c r="E161" s="8">
        <v>34840.47</v>
      </c>
      <c r="F161" s="9">
        <v>55973.88</v>
      </c>
      <c r="G161" s="22">
        <v>0.60657648992680047</v>
      </c>
    </row>
    <row r="162" spans="1:7" x14ac:dyDescent="0.25">
      <c r="A162" t="s">
        <v>229</v>
      </c>
      <c r="B162" s="5" t="s">
        <v>246</v>
      </c>
      <c r="C162" s="6" t="s">
        <v>53</v>
      </c>
      <c r="D162" s="7" t="s">
        <v>235</v>
      </c>
      <c r="E162" s="8">
        <v>30165.61</v>
      </c>
      <c r="F162" s="9">
        <v>0</v>
      </c>
      <c r="G162" s="22">
        <v>-1</v>
      </c>
    </row>
    <row r="163" spans="1:7" x14ac:dyDescent="0.25">
      <c r="A163" t="s">
        <v>229</v>
      </c>
      <c r="B163" s="5" t="s">
        <v>246</v>
      </c>
      <c r="C163" s="6" t="s">
        <v>57</v>
      </c>
      <c r="D163" s="7" t="s">
        <v>250</v>
      </c>
      <c r="E163" s="8">
        <v>212.76</v>
      </c>
      <c r="F163" s="9">
        <v>212.76</v>
      </c>
      <c r="G163" s="22">
        <v>0</v>
      </c>
    </row>
    <row r="164" spans="1:7" x14ac:dyDescent="0.25">
      <c r="A164" t="s">
        <v>229</v>
      </c>
      <c r="B164" s="5" t="s">
        <v>246</v>
      </c>
      <c r="C164" s="6" t="s">
        <v>10</v>
      </c>
      <c r="D164" s="7" t="s">
        <v>251</v>
      </c>
      <c r="E164" s="8">
        <v>32228.880000000001</v>
      </c>
      <c r="F164" s="9">
        <v>34646.050000000003</v>
      </c>
      <c r="G164" s="22">
        <v>7.5000124112286931E-2</v>
      </c>
    </row>
    <row r="165" spans="1:7" x14ac:dyDescent="0.25">
      <c r="A165" s="10" t="s">
        <v>229</v>
      </c>
      <c r="B165" s="6" t="s">
        <v>246</v>
      </c>
      <c r="C165" s="6" t="s">
        <v>252</v>
      </c>
      <c r="D165" s="7" t="s">
        <v>253</v>
      </c>
      <c r="E165" s="8">
        <v>4000</v>
      </c>
      <c r="F165" s="8">
        <v>4000</v>
      </c>
      <c r="G165" s="23">
        <v>0</v>
      </c>
    </row>
    <row r="166" spans="1:7" x14ac:dyDescent="0.25">
      <c r="A166" s="10" t="s">
        <v>229</v>
      </c>
      <c r="B166" s="6" t="s">
        <v>246</v>
      </c>
      <c r="C166" s="6" t="s">
        <v>254</v>
      </c>
      <c r="D166" s="7" t="s">
        <v>255</v>
      </c>
      <c r="E166" s="8">
        <v>218</v>
      </c>
      <c r="F166" s="8">
        <v>0</v>
      </c>
      <c r="G166" s="23">
        <v>-1</v>
      </c>
    </row>
    <row r="167" spans="1:7" x14ac:dyDescent="0.25">
      <c r="A167" s="10" t="s">
        <v>229</v>
      </c>
      <c r="B167" s="6" t="s">
        <v>246</v>
      </c>
      <c r="C167" s="6" t="s">
        <v>72</v>
      </c>
      <c r="D167" s="7" t="s">
        <v>256</v>
      </c>
      <c r="E167" s="8">
        <v>6000</v>
      </c>
      <c r="F167" s="8">
        <v>5000</v>
      </c>
      <c r="G167" s="23">
        <v>-0.16666666666666666</v>
      </c>
    </row>
    <row r="168" spans="1:7" x14ac:dyDescent="0.25">
      <c r="A168" s="10" t="s">
        <v>229</v>
      </c>
      <c r="B168" s="6" t="s">
        <v>246</v>
      </c>
      <c r="C168" s="6" t="s">
        <v>244</v>
      </c>
      <c r="D168" s="7" t="s">
        <v>257</v>
      </c>
      <c r="E168" s="8">
        <v>56000</v>
      </c>
      <c r="F168" s="8">
        <v>47000</v>
      </c>
      <c r="G168" s="23">
        <v>-0.16071428571428573</v>
      </c>
    </row>
    <row r="169" spans="1:7" x14ac:dyDescent="0.25">
      <c r="A169" s="10" t="s">
        <v>229</v>
      </c>
      <c r="B169" s="6" t="s">
        <v>132</v>
      </c>
      <c r="C169" s="6" t="s">
        <v>258</v>
      </c>
      <c r="D169" s="7" t="s">
        <v>259</v>
      </c>
      <c r="E169" s="8">
        <v>200</v>
      </c>
      <c r="F169" s="8">
        <v>200</v>
      </c>
      <c r="G169" s="23">
        <v>0</v>
      </c>
    </row>
    <row r="170" spans="1:7" x14ac:dyDescent="0.25">
      <c r="A170" s="10" t="s">
        <v>229</v>
      </c>
      <c r="B170" s="6" t="s">
        <v>132</v>
      </c>
      <c r="C170" s="6" t="s">
        <v>133</v>
      </c>
      <c r="D170" s="7" t="s">
        <v>260</v>
      </c>
      <c r="E170" s="8">
        <v>200</v>
      </c>
      <c r="F170" s="8">
        <v>200</v>
      </c>
      <c r="G170" s="23">
        <v>0</v>
      </c>
    </row>
    <row r="171" spans="1:7" x14ac:dyDescent="0.25">
      <c r="A171" t="s">
        <v>229</v>
      </c>
      <c r="B171" s="5" t="s">
        <v>246</v>
      </c>
      <c r="C171" s="6" t="s">
        <v>225</v>
      </c>
      <c r="D171" s="7" t="s">
        <v>261</v>
      </c>
      <c r="E171" s="8">
        <v>18000</v>
      </c>
      <c r="F171" s="8">
        <v>2000</v>
      </c>
      <c r="G171" s="23">
        <v>-0.88888888888888884</v>
      </c>
    </row>
    <row r="172" spans="1:7" x14ac:dyDescent="0.25">
      <c r="A172" t="s">
        <v>229</v>
      </c>
      <c r="B172" s="5" t="s">
        <v>246</v>
      </c>
      <c r="C172" s="6" t="s">
        <v>262</v>
      </c>
      <c r="D172" s="7" t="s">
        <v>263</v>
      </c>
      <c r="E172" s="8">
        <v>2000</v>
      </c>
      <c r="F172" s="8">
        <v>2000</v>
      </c>
      <c r="G172" s="23">
        <v>0</v>
      </c>
    </row>
    <row r="173" spans="1:7" x14ac:dyDescent="0.25">
      <c r="A173" s="21">
        <v>20214</v>
      </c>
      <c r="B173" s="54"/>
      <c r="C173" s="54"/>
      <c r="D173" s="18" t="s">
        <v>1065</v>
      </c>
      <c r="E173" s="19">
        <f>SUM(E146:E172)</f>
        <v>363861.27</v>
      </c>
      <c r="F173" s="19">
        <f>SUM(F146:F172)</f>
        <v>344028.71</v>
      </c>
      <c r="G173" s="24">
        <v>-5.4505828553833159E-2</v>
      </c>
    </row>
    <row r="174" spans="1:7" x14ac:dyDescent="0.25">
      <c r="A174" t="s">
        <v>264</v>
      </c>
      <c r="B174" s="5" t="s">
        <v>265</v>
      </c>
      <c r="C174" s="6" t="s">
        <v>47</v>
      </c>
      <c r="D174" s="7" t="s">
        <v>266</v>
      </c>
      <c r="E174" s="8">
        <v>45941.52</v>
      </c>
      <c r="F174" s="9">
        <v>57071.96</v>
      </c>
      <c r="G174" s="22">
        <v>0.24227409106185435</v>
      </c>
    </row>
    <row r="175" spans="1:7" x14ac:dyDescent="0.25">
      <c r="A175" t="s">
        <v>264</v>
      </c>
      <c r="B175" s="5" t="s">
        <v>265</v>
      </c>
      <c r="C175" s="6" t="s">
        <v>49</v>
      </c>
      <c r="D175" s="7" t="s">
        <v>267</v>
      </c>
      <c r="E175" s="8">
        <v>6184</v>
      </c>
      <c r="F175" s="9">
        <v>6184</v>
      </c>
      <c r="G175" s="22">
        <v>0</v>
      </c>
    </row>
    <row r="176" spans="1:7" x14ac:dyDescent="0.25">
      <c r="A176" t="s">
        <v>264</v>
      </c>
      <c r="B176" s="5" t="s">
        <v>265</v>
      </c>
      <c r="C176" s="6" t="s">
        <v>51</v>
      </c>
      <c r="D176" s="7" t="s">
        <v>268</v>
      </c>
      <c r="E176" s="8">
        <v>97881.52</v>
      </c>
      <c r="F176" s="9">
        <v>122348.31</v>
      </c>
      <c r="G176" s="22">
        <v>0.24996332300520049</v>
      </c>
    </row>
    <row r="177" spans="1:7" x14ac:dyDescent="0.25">
      <c r="A177" t="s">
        <v>264</v>
      </c>
      <c r="B177" s="5" t="s">
        <v>265</v>
      </c>
      <c r="C177" s="6" t="s">
        <v>53</v>
      </c>
      <c r="D177" s="7" t="s">
        <v>269</v>
      </c>
      <c r="E177" s="8">
        <v>58870.41</v>
      </c>
      <c r="F177" s="9">
        <v>30257.72</v>
      </c>
      <c r="G177" s="22">
        <v>-0.48602837996202169</v>
      </c>
    </row>
    <row r="178" spans="1:7" x14ac:dyDescent="0.25">
      <c r="A178" t="s">
        <v>264</v>
      </c>
      <c r="B178" s="5" t="s">
        <v>265</v>
      </c>
      <c r="C178" s="6" t="s">
        <v>57</v>
      </c>
      <c r="D178" s="7" t="s">
        <v>270</v>
      </c>
      <c r="E178" s="8">
        <v>212.76</v>
      </c>
      <c r="F178" s="9">
        <v>212.76</v>
      </c>
      <c r="G178" s="22">
        <v>0</v>
      </c>
    </row>
    <row r="179" spans="1:7" x14ac:dyDescent="0.25">
      <c r="A179" t="s">
        <v>264</v>
      </c>
      <c r="B179" s="5" t="s">
        <v>265</v>
      </c>
      <c r="C179" s="6" t="s">
        <v>10</v>
      </c>
      <c r="D179" s="7" t="s">
        <v>271</v>
      </c>
      <c r="E179" s="8">
        <v>69654.720000000001</v>
      </c>
      <c r="F179" s="9">
        <v>74878.820000000007</v>
      </c>
      <c r="G179" s="22">
        <v>7.4999942573884523E-2</v>
      </c>
    </row>
    <row r="180" spans="1:7" x14ac:dyDescent="0.25">
      <c r="A180" s="10" t="s">
        <v>264</v>
      </c>
      <c r="B180" s="6" t="s">
        <v>265</v>
      </c>
      <c r="C180" s="6" t="s">
        <v>272</v>
      </c>
      <c r="D180" s="7" t="s">
        <v>273</v>
      </c>
      <c r="E180" s="8">
        <v>18360</v>
      </c>
      <c r="F180" s="8">
        <v>18360</v>
      </c>
      <c r="G180" s="23">
        <v>0</v>
      </c>
    </row>
    <row r="181" spans="1:7" x14ac:dyDescent="0.25">
      <c r="A181" s="13">
        <v>30200</v>
      </c>
      <c r="B181" s="6">
        <v>1720</v>
      </c>
      <c r="C181" s="6">
        <v>22699</v>
      </c>
      <c r="D181" s="7" t="s">
        <v>274</v>
      </c>
      <c r="E181" s="8">
        <v>0</v>
      </c>
      <c r="F181" s="8">
        <v>914.12</v>
      </c>
    </row>
    <row r="182" spans="1:7" x14ac:dyDescent="0.25">
      <c r="A182" s="10" t="s">
        <v>264</v>
      </c>
      <c r="B182" s="6" t="s">
        <v>265</v>
      </c>
      <c r="C182" s="6" t="s">
        <v>90</v>
      </c>
      <c r="D182" s="7" t="s">
        <v>275</v>
      </c>
      <c r="E182" s="8">
        <v>50000</v>
      </c>
      <c r="F182" s="8">
        <v>50000</v>
      </c>
      <c r="G182" s="23">
        <v>0</v>
      </c>
    </row>
    <row r="183" spans="1:7" x14ac:dyDescent="0.25">
      <c r="A183" s="10" t="s">
        <v>264</v>
      </c>
      <c r="B183" s="6" t="s">
        <v>265</v>
      </c>
      <c r="C183" s="6" t="s">
        <v>276</v>
      </c>
      <c r="D183" s="7" t="s">
        <v>277</v>
      </c>
      <c r="E183" s="8">
        <v>40000</v>
      </c>
      <c r="F183" s="8">
        <v>33000</v>
      </c>
      <c r="G183" s="23">
        <v>-0.17499999999999999</v>
      </c>
    </row>
    <row r="184" spans="1:7" x14ac:dyDescent="0.25">
      <c r="A184" s="10" t="s">
        <v>264</v>
      </c>
      <c r="B184" s="6" t="s">
        <v>265</v>
      </c>
      <c r="C184" s="6" t="s">
        <v>278</v>
      </c>
      <c r="D184" s="7" t="s">
        <v>279</v>
      </c>
      <c r="E184" s="8">
        <v>2500</v>
      </c>
      <c r="F184" s="8">
        <v>2500</v>
      </c>
      <c r="G184" s="23">
        <v>0</v>
      </c>
    </row>
    <row r="185" spans="1:7" x14ac:dyDescent="0.25">
      <c r="A185" s="10" t="s">
        <v>264</v>
      </c>
      <c r="B185" s="6" t="s">
        <v>265</v>
      </c>
      <c r="C185" s="6" t="s">
        <v>280</v>
      </c>
      <c r="D185" s="7" t="s">
        <v>281</v>
      </c>
      <c r="E185" s="8">
        <v>4000</v>
      </c>
      <c r="F185" s="8">
        <v>4000</v>
      </c>
      <c r="G185" s="23">
        <v>0</v>
      </c>
    </row>
    <row r="186" spans="1:7" x14ac:dyDescent="0.25">
      <c r="A186" s="10" t="s">
        <v>264</v>
      </c>
      <c r="B186" s="6" t="s">
        <v>265</v>
      </c>
      <c r="C186" s="6" t="s">
        <v>282</v>
      </c>
      <c r="D186" s="7" t="s">
        <v>283</v>
      </c>
      <c r="E186" s="8">
        <v>2000</v>
      </c>
      <c r="F186" s="8">
        <v>2000</v>
      </c>
      <c r="G186" s="23">
        <v>0</v>
      </c>
    </row>
    <row r="187" spans="1:7" x14ac:dyDescent="0.25">
      <c r="A187" s="10" t="s">
        <v>264</v>
      </c>
      <c r="B187" s="6" t="s">
        <v>265</v>
      </c>
      <c r="C187" s="6" t="s">
        <v>64</v>
      </c>
      <c r="D187" s="7" t="s">
        <v>284</v>
      </c>
      <c r="E187" s="8">
        <v>1000</v>
      </c>
      <c r="F187" s="8">
        <v>1000</v>
      </c>
      <c r="G187" s="23">
        <v>0</v>
      </c>
    </row>
    <row r="188" spans="1:7" x14ac:dyDescent="0.25">
      <c r="A188" s="10" t="s">
        <v>264</v>
      </c>
      <c r="B188" s="6" t="s">
        <v>265</v>
      </c>
      <c r="C188" s="6" t="s">
        <v>285</v>
      </c>
      <c r="D188" s="7" t="s">
        <v>286</v>
      </c>
      <c r="E188" s="8">
        <v>470000</v>
      </c>
      <c r="F188" s="8">
        <v>575000</v>
      </c>
      <c r="G188" s="23">
        <v>0.22340425531914893</v>
      </c>
    </row>
    <row r="189" spans="1:7" x14ac:dyDescent="0.25">
      <c r="A189" s="10" t="s">
        <v>264</v>
      </c>
      <c r="B189" s="6" t="s">
        <v>265</v>
      </c>
      <c r="C189" s="6" t="s">
        <v>287</v>
      </c>
      <c r="D189" s="7" t="s">
        <v>288</v>
      </c>
      <c r="E189" s="8">
        <v>80000</v>
      </c>
      <c r="F189" s="8">
        <v>165000</v>
      </c>
      <c r="G189" s="23">
        <v>1.0625</v>
      </c>
    </row>
    <row r="190" spans="1:7" x14ac:dyDescent="0.25">
      <c r="A190" s="10" t="s">
        <v>264</v>
      </c>
      <c r="B190" s="6" t="s">
        <v>265</v>
      </c>
      <c r="C190" s="6" t="s">
        <v>289</v>
      </c>
      <c r="D190" s="7" t="s">
        <v>290</v>
      </c>
      <c r="E190" s="8">
        <v>1000</v>
      </c>
      <c r="F190" s="8">
        <v>1000</v>
      </c>
      <c r="G190" s="23">
        <v>0</v>
      </c>
    </row>
    <row r="191" spans="1:7" x14ac:dyDescent="0.25">
      <c r="A191" s="10" t="s">
        <v>264</v>
      </c>
      <c r="B191" s="6" t="s">
        <v>265</v>
      </c>
      <c r="C191" s="6" t="s">
        <v>175</v>
      </c>
      <c r="D191" s="7" t="s">
        <v>291</v>
      </c>
      <c r="E191" s="8">
        <v>700</v>
      </c>
      <c r="F191" s="8">
        <v>700</v>
      </c>
      <c r="G191" s="23">
        <v>0</v>
      </c>
    </row>
    <row r="192" spans="1:7" x14ac:dyDescent="0.25">
      <c r="A192" s="10" t="s">
        <v>264</v>
      </c>
      <c r="B192" s="6" t="s">
        <v>265</v>
      </c>
      <c r="C192" s="6" t="s">
        <v>292</v>
      </c>
      <c r="D192" s="7" t="s">
        <v>293</v>
      </c>
      <c r="E192" s="8">
        <v>0</v>
      </c>
      <c r="F192" s="8">
        <v>36000</v>
      </c>
    </row>
    <row r="193" spans="1:7" x14ac:dyDescent="0.25">
      <c r="A193" s="10" t="s">
        <v>264</v>
      </c>
      <c r="B193" s="6" t="s">
        <v>265</v>
      </c>
      <c r="C193" s="6" t="s">
        <v>294</v>
      </c>
      <c r="D193" s="7" t="s">
        <v>295</v>
      </c>
      <c r="E193" s="8">
        <v>15000</v>
      </c>
      <c r="F193" s="8">
        <v>18000</v>
      </c>
      <c r="G193" s="23">
        <v>0.2</v>
      </c>
    </row>
    <row r="194" spans="1:7" x14ac:dyDescent="0.25">
      <c r="A194" s="10" t="s">
        <v>264</v>
      </c>
      <c r="B194" s="6" t="s">
        <v>265</v>
      </c>
      <c r="C194" s="6" t="s">
        <v>81</v>
      </c>
      <c r="D194" s="7" t="s">
        <v>296</v>
      </c>
      <c r="E194" s="8">
        <v>0</v>
      </c>
      <c r="F194" s="8">
        <v>8000</v>
      </c>
    </row>
    <row r="195" spans="1:7" x14ac:dyDescent="0.25">
      <c r="A195" s="10" t="s">
        <v>264</v>
      </c>
      <c r="B195" s="6" t="s">
        <v>265</v>
      </c>
      <c r="C195" s="6" t="s">
        <v>297</v>
      </c>
      <c r="D195" s="7" t="s">
        <v>298</v>
      </c>
      <c r="E195" s="8">
        <v>30000</v>
      </c>
      <c r="F195" s="8">
        <v>40000</v>
      </c>
      <c r="G195" s="23">
        <v>0.33333333333333331</v>
      </c>
    </row>
    <row r="196" spans="1:7" x14ac:dyDescent="0.25">
      <c r="A196" s="10" t="s">
        <v>264</v>
      </c>
      <c r="B196" s="6" t="s">
        <v>265</v>
      </c>
      <c r="C196" s="6" t="s">
        <v>299</v>
      </c>
      <c r="D196" s="7" t="s">
        <v>300</v>
      </c>
      <c r="E196" s="8">
        <v>23000</v>
      </c>
      <c r="F196" s="8">
        <v>30000</v>
      </c>
      <c r="G196" s="23">
        <v>0.30434782608695654</v>
      </c>
    </row>
    <row r="197" spans="1:7" x14ac:dyDescent="0.25">
      <c r="A197" t="s">
        <v>264</v>
      </c>
      <c r="B197" s="5" t="s">
        <v>265</v>
      </c>
      <c r="C197" s="6" t="s">
        <v>301</v>
      </c>
      <c r="D197" s="7" t="s">
        <v>302</v>
      </c>
      <c r="E197" s="8">
        <v>36000</v>
      </c>
      <c r="F197" s="8">
        <v>0</v>
      </c>
      <c r="G197" s="23">
        <v>-1</v>
      </c>
    </row>
    <row r="198" spans="1:7" x14ac:dyDescent="0.25">
      <c r="A198" t="s">
        <v>264</v>
      </c>
      <c r="B198" s="5" t="s">
        <v>265</v>
      </c>
      <c r="C198" s="6" t="s">
        <v>303</v>
      </c>
      <c r="D198" s="7" t="s">
        <v>304</v>
      </c>
      <c r="E198" s="8">
        <v>500</v>
      </c>
      <c r="F198" s="8">
        <v>0</v>
      </c>
      <c r="G198" s="23">
        <v>-1</v>
      </c>
    </row>
    <row r="199" spans="1:7" x14ac:dyDescent="0.25">
      <c r="A199" t="s">
        <v>264</v>
      </c>
      <c r="B199" s="5" t="s">
        <v>265</v>
      </c>
      <c r="C199" s="6" t="s">
        <v>305</v>
      </c>
      <c r="D199" s="7" t="s">
        <v>306</v>
      </c>
      <c r="E199" s="8">
        <v>0</v>
      </c>
      <c r="F199" s="8">
        <v>30000</v>
      </c>
    </row>
    <row r="200" spans="1:7" x14ac:dyDescent="0.25">
      <c r="A200" t="s">
        <v>264</v>
      </c>
      <c r="B200" s="5" t="s">
        <v>265</v>
      </c>
      <c r="C200" s="6" t="s">
        <v>307</v>
      </c>
      <c r="D200" s="7" t="s">
        <v>308</v>
      </c>
      <c r="E200" s="8">
        <v>0</v>
      </c>
      <c r="F200" s="8">
        <v>50000</v>
      </c>
    </row>
    <row r="201" spans="1:7" x14ac:dyDescent="0.25">
      <c r="A201" s="21">
        <v>30200</v>
      </c>
      <c r="B201" s="54"/>
      <c r="C201" s="54"/>
      <c r="D201" s="18" t="s">
        <v>1066</v>
      </c>
      <c r="E201" s="19">
        <f>SUM(E174:E200)</f>
        <v>1052804.9300000002</v>
      </c>
      <c r="F201" s="19">
        <f>SUM(F174:F200)</f>
        <v>1356427.69</v>
      </c>
      <c r="G201" s="24">
        <v>0.28839412824558081</v>
      </c>
    </row>
    <row r="202" spans="1:7" x14ac:dyDescent="0.25">
      <c r="A202" t="s">
        <v>309</v>
      </c>
      <c r="B202" s="5" t="s">
        <v>310</v>
      </c>
      <c r="C202" s="6" t="s">
        <v>31</v>
      </c>
      <c r="D202" s="7" t="s">
        <v>311</v>
      </c>
      <c r="E202" s="8">
        <v>51149.46</v>
      </c>
      <c r="F202" s="9">
        <v>35130.32</v>
      </c>
      <c r="G202" s="22">
        <v>-0.3131829739747008</v>
      </c>
    </row>
    <row r="203" spans="1:7" x14ac:dyDescent="0.25">
      <c r="A203" t="s">
        <v>309</v>
      </c>
      <c r="B203" s="5" t="s">
        <v>310</v>
      </c>
      <c r="C203" s="6" t="s">
        <v>33</v>
      </c>
      <c r="D203" s="7" t="s">
        <v>312</v>
      </c>
      <c r="E203" s="8">
        <v>52474.38</v>
      </c>
      <c r="F203" s="9">
        <v>53791.49</v>
      </c>
      <c r="G203" s="22">
        <v>2.5100058352285452E-2</v>
      </c>
    </row>
    <row r="204" spans="1:7" x14ac:dyDescent="0.25">
      <c r="A204" t="s">
        <v>309</v>
      </c>
      <c r="B204" s="5" t="s">
        <v>310</v>
      </c>
      <c r="C204" s="6" t="s">
        <v>116</v>
      </c>
      <c r="D204" s="7" t="s">
        <v>313</v>
      </c>
      <c r="E204" s="8">
        <v>0</v>
      </c>
      <c r="F204" s="9">
        <v>0</v>
      </c>
      <c r="G204" s="22"/>
    </row>
    <row r="205" spans="1:7" x14ac:dyDescent="0.25">
      <c r="A205" t="s">
        <v>309</v>
      </c>
      <c r="B205" s="5" t="s">
        <v>310</v>
      </c>
      <c r="C205" s="6" t="s">
        <v>37</v>
      </c>
      <c r="D205" s="7" t="s">
        <v>314</v>
      </c>
      <c r="E205" s="8">
        <v>19466.02</v>
      </c>
      <c r="F205" s="9">
        <v>19954.61</v>
      </c>
      <c r="G205" s="22">
        <v>2.5099635159113169E-2</v>
      </c>
    </row>
    <row r="206" spans="1:7" x14ac:dyDescent="0.25">
      <c r="A206" t="s">
        <v>309</v>
      </c>
      <c r="B206" s="5" t="s">
        <v>310</v>
      </c>
      <c r="C206" s="6" t="s">
        <v>39</v>
      </c>
      <c r="D206" s="7" t="s">
        <v>315</v>
      </c>
      <c r="E206" s="8">
        <v>11125.15</v>
      </c>
      <c r="F206" s="9">
        <v>13359.94</v>
      </c>
      <c r="G206" s="22">
        <v>0.2008772915421366</v>
      </c>
    </row>
    <row r="207" spans="1:7" x14ac:dyDescent="0.25">
      <c r="A207" t="s">
        <v>309</v>
      </c>
      <c r="B207" s="5" t="s">
        <v>310</v>
      </c>
      <c r="C207" s="6" t="s">
        <v>41</v>
      </c>
      <c r="D207" s="7" t="s">
        <v>316</v>
      </c>
      <c r="E207" s="8">
        <v>77244.88</v>
      </c>
      <c r="F207" s="9">
        <v>66048.820000000007</v>
      </c>
      <c r="G207" s="22">
        <v>-0.14494242207379954</v>
      </c>
    </row>
    <row r="208" spans="1:7" x14ac:dyDescent="0.25">
      <c r="A208" t="s">
        <v>309</v>
      </c>
      <c r="B208" s="5" t="s">
        <v>310</v>
      </c>
      <c r="C208" s="6" t="s">
        <v>43</v>
      </c>
      <c r="D208" s="7" t="s">
        <v>317</v>
      </c>
      <c r="E208" s="8">
        <v>152113.29</v>
      </c>
      <c r="F208" s="9">
        <v>123177.38</v>
      </c>
      <c r="G208" s="22">
        <v>-0.19022604796727494</v>
      </c>
    </row>
    <row r="209" spans="1:7" x14ac:dyDescent="0.25">
      <c r="A209" t="s">
        <v>309</v>
      </c>
      <c r="B209" s="5" t="s">
        <v>310</v>
      </c>
      <c r="C209" s="6" t="s">
        <v>45</v>
      </c>
      <c r="D209" s="7" t="s">
        <v>318</v>
      </c>
      <c r="E209" s="8">
        <v>8627.5</v>
      </c>
      <c r="F209" s="9">
        <v>9198.4599999999991</v>
      </c>
      <c r="G209" s="22">
        <v>6.6179078527962815E-2</v>
      </c>
    </row>
    <row r="210" spans="1:7" x14ac:dyDescent="0.25">
      <c r="A210" t="s">
        <v>309</v>
      </c>
      <c r="B210" s="5" t="s">
        <v>310</v>
      </c>
      <c r="C210" s="6" t="s">
        <v>47</v>
      </c>
      <c r="D210" s="7" t="s">
        <v>319</v>
      </c>
      <c r="E210" s="8">
        <v>34448.480000000003</v>
      </c>
      <c r="F210" s="9">
        <v>50682.14</v>
      </c>
      <c r="G210" s="22">
        <v>0.47124459482682529</v>
      </c>
    </row>
    <row r="211" spans="1:7" x14ac:dyDescent="0.25">
      <c r="A211" t="s">
        <v>309</v>
      </c>
      <c r="B211" s="5" t="s">
        <v>310</v>
      </c>
      <c r="C211" s="6" t="s">
        <v>49</v>
      </c>
      <c r="D211" s="7" t="s">
        <v>320</v>
      </c>
      <c r="E211" s="8">
        <v>212.76</v>
      </c>
      <c r="F211" s="9">
        <v>212.76</v>
      </c>
      <c r="G211" s="22">
        <v>0</v>
      </c>
    </row>
    <row r="212" spans="1:7" x14ac:dyDescent="0.25">
      <c r="A212" t="s">
        <v>309</v>
      </c>
      <c r="B212" s="5" t="s">
        <v>310</v>
      </c>
      <c r="C212" s="6" t="s">
        <v>51</v>
      </c>
      <c r="D212" s="7" t="s">
        <v>321</v>
      </c>
      <c r="E212" s="8">
        <v>67903.23</v>
      </c>
      <c r="F212" s="9">
        <v>97586.240000000005</v>
      </c>
      <c r="G212" s="22">
        <v>0.43713693737396603</v>
      </c>
    </row>
    <row r="213" spans="1:7" x14ac:dyDescent="0.25">
      <c r="A213" t="s">
        <v>309</v>
      </c>
      <c r="B213" s="5" t="s">
        <v>310</v>
      </c>
      <c r="C213" s="6" t="s">
        <v>53</v>
      </c>
      <c r="D213" s="7" t="s">
        <v>322</v>
      </c>
      <c r="E213" s="8">
        <v>40488.65</v>
      </c>
      <c r="F213" s="9">
        <v>25087.71</v>
      </c>
      <c r="G213" s="22">
        <v>-0.3803767228593693</v>
      </c>
    </row>
    <row r="214" spans="1:7" x14ac:dyDescent="0.25">
      <c r="A214" t="s">
        <v>309</v>
      </c>
      <c r="B214" s="5" t="s">
        <v>310</v>
      </c>
      <c r="C214" s="6" t="s">
        <v>55</v>
      </c>
      <c r="D214" s="7" t="s">
        <v>323</v>
      </c>
      <c r="E214" s="8">
        <v>1</v>
      </c>
      <c r="F214" s="9">
        <v>1</v>
      </c>
      <c r="G214" s="22">
        <v>0</v>
      </c>
    </row>
    <row r="215" spans="1:7" x14ac:dyDescent="0.25">
      <c r="A215" t="s">
        <v>309</v>
      </c>
      <c r="B215" s="5" t="s">
        <v>310</v>
      </c>
      <c r="C215" s="6" t="s">
        <v>57</v>
      </c>
      <c r="D215" s="7" t="s">
        <v>324</v>
      </c>
      <c r="E215" s="8">
        <v>212.76</v>
      </c>
      <c r="F215" s="9">
        <v>212.76</v>
      </c>
      <c r="G215" s="22">
        <v>0</v>
      </c>
    </row>
    <row r="216" spans="1:7" x14ac:dyDescent="0.25">
      <c r="A216" t="s">
        <v>309</v>
      </c>
      <c r="B216" s="5" t="s">
        <v>310</v>
      </c>
      <c r="C216" s="6" t="s">
        <v>59</v>
      </c>
      <c r="D216" s="7" t="s">
        <v>60</v>
      </c>
      <c r="E216" s="8">
        <v>3647.1</v>
      </c>
      <c r="F216" s="9">
        <v>3738.64</v>
      </c>
      <c r="G216" s="22">
        <v>2.5099394039099551E-2</v>
      </c>
    </row>
    <row r="217" spans="1:7" x14ac:dyDescent="0.25">
      <c r="A217" t="s">
        <v>309</v>
      </c>
      <c r="B217" s="5" t="s">
        <v>310</v>
      </c>
      <c r="C217" s="6" t="s">
        <v>10</v>
      </c>
      <c r="D217" s="7" t="s">
        <v>325</v>
      </c>
      <c r="E217" s="8">
        <v>139839.91</v>
      </c>
      <c r="F217" s="9">
        <v>168794.57</v>
      </c>
      <c r="G217" s="22">
        <v>0.20705576827101793</v>
      </c>
    </row>
    <row r="218" spans="1:7" x14ac:dyDescent="0.25">
      <c r="A218" s="10" t="s">
        <v>309</v>
      </c>
      <c r="B218" s="6" t="s">
        <v>310</v>
      </c>
      <c r="C218" s="6" t="s">
        <v>326</v>
      </c>
      <c r="D218" s="7" t="s">
        <v>327</v>
      </c>
      <c r="E218" s="8">
        <v>45700</v>
      </c>
      <c r="F218" s="8">
        <v>0</v>
      </c>
      <c r="G218" s="23">
        <v>-1</v>
      </c>
    </row>
    <row r="219" spans="1:7" x14ac:dyDescent="0.25">
      <c r="A219" s="10" t="s">
        <v>309</v>
      </c>
      <c r="B219" s="6">
        <v>9200</v>
      </c>
      <c r="C219" s="6" t="s">
        <v>326</v>
      </c>
      <c r="D219" s="7" t="s">
        <v>327</v>
      </c>
      <c r="E219" s="8">
        <v>0</v>
      </c>
      <c r="F219" s="8">
        <v>26200</v>
      </c>
    </row>
    <row r="220" spans="1:7" x14ac:dyDescent="0.25">
      <c r="A220" s="10" t="s">
        <v>309</v>
      </c>
      <c r="B220" s="6" t="s">
        <v>310</v>
      </c>
      <c r="C220" s="6" t="s">
        <v>328</v>
      </c>
      <c r="D220" s="7" t="s">
        <v>329</v>
      </c>
      <c r="E220" s="8">
        <v>32780</v>
      </c>
      <c r="F220" s="8">
        <v>0</v>
      </c>
      <c r="G220" s="23">
        <v>-1</v>
      </c>
    </row>
    <row r="221" spans="1:7" x14ac:dyDescent="0.25">
      <c r="A221" s="10" t="s">
        <v>309</v>
      </c>
      <c r="B221" s="6">
        <v>9200</v>
      </c>
      <c r="C221" s="6" t="s">
        <v>328</v>
      </c>
      <c r="D221" s="7" t="s">
        <v>329</v>
      </c>
      <c r="E221" s="8">
        <v>0</v>
      </c>
      <c r="F221" s="8">
        <v>33500</v>
      </c>
    </row>
    <row r="222" spans="1:7" x14ac:dyDescent="0.25">
      <c r="A222" s="10" t="s">
        <v>309</v>
      </c>
      <c r="B222" s="6" t="s">
        <v>310</v>
      </c>
      <c r="C222" s="6" t="s">
        <v>90</v>
      </c>
      <c r="D222" s="7" t="s">
        <v>330</v>
      </c>
      <c r="E222" s="8">
        <v>2000</v>
      </c>
      <c r="F222" s="8">
        <v>1500</v>
      </c>
      <c r="G222" s="23">
        <v>-0.25</v>
      </c>
    </row>
    <row r="223" spans="1:7" x14ac:dyDescent="0.25">
      <c r="A223" s="10" t="s">
        <v>309</v>
      </c>
      <c r="B223" s="6" t="s">
        <v>310</v>
      </c>
      <c r="C223" s="6" t="s">
        <v>66</v>
      </c>
      <c r="D223" s="7" t="s">
        <v>67</v>
      </c>
      <c r="E223" s="8">
        <v>0</v>
      </c>
      <c r="F223" s="8">
        <v>600</v>
      </c>
    </row>
    <row r="224" spans="1:7" x14ac:dyDescent="0.25">
      <c r="A224" s="10" t="s">
        <v>309</v>
      </c>
      <c r="B224" s="6" t="s">
        <v>310</v>
      </c>
      <c r="C224" s="6" t="s">
        <v>289</v>
      </c>
      <c r="D224" s="7" t="s">
        <v>331</v>
      </c>
      <c r="E224" s="8">
        <v>500</v>
      </c>
      <c r="F224" s="8">
        <v>0</v>
      </c>
      <c r="G224" s="23">
        <v>-1</v>
      </c>
    </row>
    <row r="225" spans="1:7" x14ac:dyDescent="0.25">
      <c r="A225" s="10" t="s">
        <v>309</v>
      </c>
      <c r="B225" s="6" t="s">
        <v>310</v>
      </c>
      <c r="C225" s="6" t="s">
        <v>179</v>
      </c>
      <c r="D225" s="7" t="s">
        <v>332</v>
      </c>
      <c r="E225" s="8">
        <v>25500</v>
      </c>
      <c r="F225" s="8">
        <v>30000</v>
      </c>
      <c r="G225" s="23">
        <v>0.17647058823529413</v>
      </c>
    </row>
    <row r="226" spans="1:7" x14ac:dyDescent="0.25">
      <c r="A226" s="10" t="s">
        <v>309</v>
      </c>
      <c r="B226" s="6" t="s">
        <v>310</v>
      </c>
      <c r="C226" s="6" t="s">
        <v>72</v>
      </c>
      <c r="D226" s="7" t="s">
        <v>333</v>
      </c>
      <c r="E226" s="8">
        <v>1000</v>
      </c>
      <c r="F226" s="8">
        <v>1000</v>
      </c>
      <c r="G226" s="23">
        <v>0</v>
      </c>
    </row>
    <row r="227" spans="1:7" x14ac:dyDescent="0.25">
      <c r="A227" s="10" t="s">
        <v>309</v>
      </c>
      <c r="B227" s="6" t="s">
        <v>334</v>
      </c>
      <c r="C227" s="6" t="s">
        <v>181</v>
      </c>
      <c r="D227" s="7" t="s">
        <v>335</v>
      </c>
      <c r="E227" s="8">
        <v>16000</v>
      </c>
      <c r="F227" s="8">
        <v>16000</v>
      </c>
      <c r="G227" s="23">
        <v>0</v>
      </c>
    </row>
    <row r="228" spans="1:7" x14ac:dyDescent="0.25">
      <c r="A228" s="10" t="s">
        <v>309</v>
      </c>
      <c r="B228" s="6" t="s">
        <v>334</v>
      </c>
      <c r="C228" s="6" t="s">
        <v>240</v>
      </c>
      <c r="D228" s="7" t="s">
        <v>336</v>
      </c>
      <c r="E228" s="8">
        <v>500</v>
      </c>
      <c r="F228" s="8">
        <v>500</v>
      </c>
      <c r="G228" s="23">
        <v>0</v>
      </c>
    </row>
    <row r="229" spans="1:7" x14ac:dyDescent="0.25">
      <c r="A229" s="10" t="s">
        <v>309</v>
      </c>
      <c r="B229" s="6" t="s">
        <v>334</v>
      </c>
      <c r="C229" s="6" t="s">
        <v>297</v>
      </c>
      <c r="D229" s="7" t="s">
        <v>337</v>
      </c>
      <c r="E229" s="8">
        <v>2000</v>
      </c>
      <c r="F229" s="8">
        <v>2000</v>
      </c>
      <c r="G229" s="23">
        <v>0</v>
      </c>
    </row>
    <row r="230" spans="1:7" x14ac:dyDescent="0.25">
      <c r="A230" s="10" t="s">
        <v>309</v>
      </c>
      <c r="B230" s="6" t="s">
        <v>334</v>
      </c>
      <c r="C230" s="6" t="s">
        <v>338</v>
      </c>
      <c r="D230" s="7" t="s">
        <v>339</v>
      </c>
      <c r="E230" s="8">
        <v>17500</v>
      </c>
      <c r="F230" s="8">
        <v>17500</v>
      </c>
      <c r="G230" s="23">
        <v>0</v>
      </c>
    </row>
    <row r="231" spans="1:7" x14ac:dyDescent="0.25">
      <c r="A231" s="10" t="s">
        <v>309</v>
      </c>
      <c r="B231" s="6" t="s">
        <v>132</v>
      </c>
      <c r="C231" s="6" t="s">
        <v>133</v>
      </c>
      <c r="D231" s="7" t="s">
        <v>340</v>
      </c>
      <c r="E231" s="8">
        <v>0</v>
      </c>
      <c r="F231" s="8">
        <v>500</v>
      </c>
    </row>
    <row r="232" spans="1:7" x14ac:dyDescent="0.25">
      <c r="A232" t="s">
        <v>309</v>
      </c>
      <c r="B232" s="5" t="s">
        <v>310</v>
      </c>
      <c r="C232" s="6" t="s">
        <v>341</v>
      </c>
      <c r="D232" s="7" t="s">
        <v>342</v>
      </c>
      <c r="E232" s="8">
        <v>0</v>
      </c>
      <c r="F232" s="8">
        <v>1</v>
      </c>
    </row>
    <row r="233" spans="1:7" x14ac:dyDescent="0.25">
      <c r="A233" t="s">
        <v>309</v>
      </c>
      <c r="B233" s="5" t="s">
        <v>334</v>
      </c>
      <c r="C233" s="6" t="s">
        <v>343</v>
      </c>
      <c r="D233" s="7" t="s">
        <v>344</v>
      </c>
      <c r="E233" s="8">
        <v>0</v>
      </c>
      <c r="F233" s="8">
        <v>171000</v>
      </c>
    </row>
    <row r="234" spans="1:7" x14ac:dyDescent="0.25">
      <c r="A234" t="s">
        <v>309</v>
      </c>
      <c r="B234" s="5" t="s">
        <v>334</v>
      </c>
      <c r="C234" s="6" t="s">
        <v>345</v>
      </c>
      <c r="D234" s="7" t="s">
        <v>346</v>
      </c>
      <c r="E234" s="8">
        <v>1</v>
      </c>
      <c r="F234" s="8">
        <v>0</v>
      </c>
      <c r="G234" s="23">
        <v>-1</v>
      </c>
    </row>
    <row r="235" spans="1:7" x14ac:dyDescent="0.25">
      <c r="A235" t="s">
        <v>309</v>
      </c>
      <c r="B235" s="5" t="s">
        <v>334</v>
      </c>
      <c r="C235" s="6">
        <v>61001</v>
      </c>
      <c r="D235" s="7" t="s">
        <v>347</v>
      </c>
      <c r="E235" s="8">
        <v>0</v>
      </c>
      <c r="F235" s="8">
        <v>1</v>
      </c>
    </row>
    <row r="236" spans="1:7" x14ac:dyDescent="0.25">
      <c r="A236" t="s">
        <v>309</v>
      </c>
      <c r="B236" s="5" t="s">
        <v>334</v>
      </c>
      <c r="C236" s="6">
        <v>61002</v>
      </c>
      <c r="D236" s="7" t="s">
        <v>348</v>
      </c>
      <c r="E236" s="8">
        <v>0</v>
      </c>
      <c r="F236" s="8">
        <v>1</v>
      </c>
    </row>
    <row r="237" spans="1:7" x14ac:dyDescent="0.25">
      <c r="A237" t="s">
        <v>309</v>
      </c>
      <c r="B237" s="5" t="s">
        <v>334</v>
      </c>
      <c r="C237" s="6">
        <v>61003</v>
      </c>
      <c r="D237" s="7" t="s">
        <v>349</v>
      </c>
      <c r="E237" s="8">
        <v>0</v>
      </c>
      <c r="F237" s="8">
        <v>1</v>
      </c>
    </row>
    <row r="238" spans="1:7" x14ac:dyDescent="0.25">
      <c r="A238" t="s">
        <v>309</v>
      </c>
      <c r="B238" s="5" t="s">
        <v>334</v>
      </c>
      <c r="C238" s="6">
        <v>61004</v>
      </c>
      <c r="D238" s="7" t="s">
        <v>350</v>
      </c>
      <c r="E238" s="8">
        <v>0</v>
      </c>
      <c r="F238" s="8">
        <v>1</v>
      </c>
    </row>
    <row r="239" spans="1:7" x14ac:dyDescent="0.25">
      <c r="A239" t="s">
        <v>309</v>
      </c>
      <c r="B239" s="5" t="s">
        <v>334</v>
      </c>
      <c r="C239" s="6" t="s">
        <v>351</v>
      </c>
      <c r="D239" s="7" t="s">
        <v>352</v>
      </c>
      <c r="E239" s="8">
        <v>1</v>
      </c>
      <c r="F239" s="8">
        <v>0</v>
      </c>
      <c r="G239" s="23">
        <v>-1</v>
      </c>
    </row>
    <row r="240" spans="1:7" x14ac:dyDescent="0.25">
      <c r="A240" t="s">
        <v>309</v>
      </c>
      <c r="B240" s="5" t="s">
        <v>334</v>
      </c>
      <c r="C240" s="6" t="s">
        <v>353</v>
      </c>
      <c r="D240" s="7" t="s">
        <v>354</v>
      </c>
      <c r="E240" s="8">
        <v>1</v>
      </c>
      <c r="F240" s="8">
        <v>0</v>
      </c>
      <c r="G240" s="23">
        <v>-1</v>
      </c>
    </row>
    <row r="241" spans="1:7" x14ac:dyDescent="0.25">
      <c r="A241" t="s">
        <v>309</v>
      </c>
      <c r="B241" s="5" t="s">
        <v>334</v>
      </c>
      <c r="C241" s="6" t="s">
        <v>355</v>
      </c>
      <c r="D241" s="7" t="s">
        <v>356</v>
      </c>
      <c r="E241" s="8">
        <v>1000</v>
      </c>
      <c r="F241" s="8">
        <v>0</v>
      </c>
      <c r="G241" s="23">
        <v>-1</v>
      </c>
    </row>
    <row r="242" spans="1:7" x14ac:dyDescent="0.25">
      <c r="A242" s="21">
        <v>30300</v>
      </c>
      <c r="B242" s="54"/>
      <c r="C242" s="54"/>
      <c r="D242" s="18" t="s">
        <v>1067</v>
      </c>
      <c r="E242" s="19">
        <f>SUM(E202:E241)</f>
        <v>803437.57000000007</v>
      </c>
      <c r="F242" s="19">
        <f>SUM(F202:F241)</f>
        <v>967281.84000000008</v>
      </c>
      <c r="G242" s="24">
        <v>0.20392906196806307</v>
      </c>
    </row>
    <row r="243" spans="1:7" x14ac:dyDescent="0.25">
      <c r="A243" s="10" t="s">
        <v>357</v>
      </c>
      <c r="B243" s="6" t="s">
        <v>358</v>
      </c>
      <c r="C243" s="6" t="s">
        <v>359</v>
      </c>
      <c r="D243" s="7" t="s">
        <v>360</v>
      </c>
      <c r="E243" s="8">
        <v>30000</v>
      </c>
      <c r="F243" s="8">
        <v>15000</v>
      </c>
      <c r="G243" s="23">
        <v>-0.5</v>
      </c>
    </row>
    <row r="244" spans="1:7" x14ac:dyDescent="0.25">
      <c r="A244" s="10" t="s">
        <v>357</v>
      </c>
      <c r="B244" s="6" t="s">
        <v>358</v>
      </c>
      <c r="C244" s="6" t="s">
        <v>361</v>
      </c>
      <c r="D244" s="7" t="s">
        <v>362</v>
      </c>
      <c r="E244" s="8">
        <v>30000</v>
      </c>
      <c r="F244" s="8">
        <v>25000</v>
      </c>
      <c r="G244" s="23">
        <v>-0.16666666666666666</v>
      </c>
    </row>
    <row r="245" spans="1:7" x14ac:dyDescent="0.25">
      <c r="A245" s="10" t="s">
        <v>357</v>
      </c>
      <c r="B245" s="6" t="s">
        <v>358</v>
      </c>
      <c r="C245" s="6" t="s">
        <v>276</v>
      </c>
      <c r="D245" s="7" t="s">
        <v>363</v>
      </c>
      <c r="E245" s="8">
        <v>0</v>
      </c>
      <c r="F245" s="8">
        <v>0</v>
      </c>
    </row>
    <row r="246" spans="1:7" x14ac:dyDescent="0.25">
      <c r="A246" s="10" t="s">
        <v>357</v>
      </c>
      <c r="B246" s="6" t="s">
        <v>358</v>
      </c>
      <c r="C246" s="6" t="s">
        <v>297</v>
      </c>
      <c r="D246" s="7" t="s">
        <v>364</v>
      </c>
      <c r="E246" s="8">
        <v>160000</v>
      </c>
      <c r="F246" s="8">
        <v>120000</v>
      </c>
      <c r="G246" s="23">
        <v>-0.25</v>
      </c>
    </row>
    <row r="247" spans="1:7" x14ac:dyDescent="0.25">
      <c r="A247" s="10" t="s">
        <v>357</v>
      </c>
      <c r="B247" s="6" t="s">
        <v>358</v>
      </c>
      <c r="C247" s="6" t="s">
        <v>365</v>
      </c>
      <c r="D247" s="7" t="s">
        <v>366</v>
      </c>
      <c r="E247" s="8">
        <v>5000</v>
      </c>
      <c r="F247" s="8">
        <v>5000</v>
      </c>
      <c r="G247" s="23">
        <v>0</v>
      </c>
    </row>
    <row r="248" spans="1:7" x14ac:dyDescent="0.25">
      <c r="A248" s="10" t="s">
        <v>357</v>
      </c>
      <c r="B248" s="6" t="s">
        <v>367</v>
      </c>
      <c r="C248" s="6" t="s">
        <v>297</v>
      </c>
      <c r="D248" s="7" t="s">
        <v>368</v>
      </c>
      <c r="E248" s="8">
        <v>115000</v>
      </c>
      <c r="F248" s="8">
        <v>125000</v>
      </c>
      <c r="G248" s="23">
        <v>8.6956521739130432E-2</v>
      </c>
    </row>
    <row r="249" spans="1:7" x14ac:dyDescent="0.25">
      <c r="A249" s="10" t="s">
        <v>357</v>
      </c>
      <c r="B249" s="6" t="s">
        <v>367</v>
      </c>
      <c r="C249" s="6" t="s">
        <v>338</v>
      </c>
      <c r="D249" s="7" t="s">
        <v>369</v>
      </c>
      <c r="E249" s="8">
        <v>1</v>
      </c>
      <c r="F249" s="8">
        <v>0</v>
      </c>
      <c r="G249" s="23">
        <v>-1</v>
      </c>
    </row>
    <row r="250" spans="1:7" x14ac:dyDescent="0.25">
      <c r="A250" t="s">
        <v>357</v>
      </c>
      <c r="B250" s="5" t="s">
        <v>367</v>
      </c>
      <c r="C250" s="6">
        <v>22600</v>
      </c>
      <c r="D250" s="7" t="s">
        <v>370</v>
      </c>
      <c r="E250" s="8">
        <v>0</v>
      </c>
      <c r="F250" s="8">
        <v>200</v>
      </c>
    </row>
    <row r="251" spans="1:7" x14ac:dyDescent="0.25">
      <c r="A251" t="s">
        <v>357</v>
      </c>
      <c r="B251" s="5" t="s">
        <v>367</v>
      </c>
      <c r="C251" s="6" t="s">
        <v>224</v>
      </c>
      <c r="D251" s="7" t="s">
        <v>370</v>
      </c>
      <c r="E251" s="8">
        <v>600</v>
      </c>
      <c r="F251" s="8">
        <v>0</v>
      </c>
      <c r="G251" s="23">
        <v>-1</v>
      </c>
    </row>
    <row r="252" spans="1:7" x14ac:dyDescent="0.25">
      <c r="A252" t="s">
        <v>357</v>
      </c>
      <c r="B252" s="5" t="s">
        <v>358</v>
      </c>
      <c r="C252" s="6" t="s">
        <v>371</v>
      </c>
      <c r="D252" s="7" t="s">
        <v>372</v>
      </c>
      <c r="E252" s="8">
        <v>20000</v>
      </c>
      <c r="F252" s="8">
        <v>0</v>
      </c>
      <c r="G252" s="23">
        <v>-1</v>
      </c>
    </row>
    <row r="253" spans="1:7" x14ac:dyDescent="0.25">
      <c r="A253" t="s">
        <v>357</v>
      </c>
      <c r="B253" s="5" t="s">
        <v>358</v>
      </c>
      <c r="C253" s="6" t="s">
        <v>373</v>
      </c>
      <c r="D253" s="7" t="s">
        <v>374</v>
      </c>
      <c r="E253" s="8">
        <v>0</v>
      </c>
      <c r="F253" s="8">
        <v>1</v>
      </c>
    </row>
    <row r="254" spans="1:7" x14ac:dyDescent="0.25">
      <c r="A254" t="s">
        <v>357</v>
      </c>
      <c r="B254" s="5" t="s">
        <v>358</v>
      </c>
      <c r="C254" s="6" t="s">
        <v>375</v>
      </c>
      <c r="D254" s="7" t="s">
        <v>376</v>
      </c>
      <c r="E254" s="8">
        <v>0</v>
      </c>
      <c r="F254" s="8">
        <v>1000</v>
      </c>
    </row>
    <row r="255" spans="1:7" x14ac:dyDescent="0.25">
      <c r="A255" t="s">
        <v>357</v>
      </c>
      <c r="B255" s="5" t="s">
        <v>358</v>
      </c>
      <c r="C255" s="6" t="s">
        <v>377</v>
      </c>
      <c r="D255" s="7" t="s">
        <v>378</v>
      </c>
      <c r="E255" s="8">
        <v>20000</v>
      </c>
      <c r="F255" s="8">
        <v>1</v>
      </c>
      <c r="G255" s="23">
        <v>-0.99995000000000001</v>
      </c>
    </row>
    <row r="256" spans="1:7" x14ac:dyDescent="0.25">
      <c r="A256" t="s">
        <v>357</v>
      </c>
      <c r="B256" s="5" t="s">
        <v>358</v>
      </c>
      <c r="C256" s="6" t="s">
        <v>379</v>
      </c>
      <c r="D256" s="7" t="s">
        <v>380</v>
      </c>
      <c r="E256" s="8">
        <v>1</v>
      </c>
      <c r="F256" s="8">
        <v>0</v>
      </c>
      <c r="G256" s="23">
        <v>-1</v>
      </c>
    </row>
    <row r="257" spans="1:7" x14ac:dyDescent="0.25">
      <c r="A257" t="s">
        <v>357</v>
      </c>
      <c r="B257" s="5" t="s">
        <v>367</v>
      </c>
      <c r="C257" s="6" t="s">
        <v>381</v>
      </c>
      <c r="D257" s="7" t="s">
        <v>382</v>
      </c>
      <c r="E257" s="8">
        <v>1</v>
      </c>
      <c r="F257" s="8">
        <v>0</v>
      </c>
      <c r="G257" s="23">
        <v>-1</v>
      </c>
    </row>
    <row r="258" spans="1:7" x14ac:dyDescent="0.25">
      <c r="A258" t="s">
        <v>357</v>
      </c>
      <c r="B258" s="5" t="s">
        <v>358</v>
      </c>
      <c r="C258" s="6" t="s">
        <v>373</v>
      </c>
      <c r="D258" s="7" t="s">
        <v>374</v>
      </c>
      <c r="E258" s="8">
        <v>150000</v>
      </c>
      <c r="F258" s="8">
        <v>0</v>
      </c>
      <c r="G258" s="23">
        <v>-1</v>
      </c>
    </row>
    <row r="259" spans="1:7" x14ac:dyDescent="0.25">
      <c r="A259" t="s">
        <v>357</v>
      </c>
      <c r="B259" s="5" t="s">
        <v>367</v>
      </c>
      <c r="C259" s="6" t="s">
        <v>383</v>
      </c>
      <c r="D259" s="7" t="s">
        <v>384</v>
      </c>
      <c r="E259" s="8">
        <v>0</v>
      </c>
      <c r="F259" s="8">
        <v>1</v>
      </c>
    </row>
    <row r="260" spans="1:7" x14ac:dyDescent="0.25">
      <c r="A260" t="s">
        <v>357</v>
      </c>
      <c r="B260" s="5" t="s">
        <v>367</v>
      </c>
      <c r="C260" s="6" t="s">
        <v>385</v>
      </c>
      <c r="D260" s="7" t="s">
        <v>386</v>
      </c>
      <c r="E260" s="8">
        <v>0</v>
      </c>
      <c r="F260" s="8">
        <v>1000</v>
      </c>
    </row>
    <row r="261" spans="1:7" x14ac:dyDescent="0.25">
      <c r="A261" s="21">
        <v>30310</v>
      </c>
      <c r="B261" s="54"/>
      <c r="C261" s="54"/>
      <c r="D261" s="18" t="s">
        <v>1068</v>
      </c>
      <c r="E261" s="19">
        <f>SUM(E243:E260)</f>
        <v>530603</v>
      </c>
      <c r="F261" s="19">
        <f>SUM(F243:F260)</f>
        <v>292203</v>
      </c>
      <c r="G261" s="24">
        <v>-0.44930013588313672</v>
      </c>
    </row>
    <row r="262" spans="1:7" x14ac:dyDescent="0.25">
      <c r="A262" s="10" t="s">
        <v>387</v>
      </c>
      <c r="B262" s="6" t="s">
        <v>388</v>
      </c>
      <c r="C262" s="6" t="s">
        <v>389</v>
      </c>
      <c r="D262" s="7" t="s">
        <v>390</v>
      </c>
      <c r="E262" s="8">
        <v>143000</v>
      </c>
      <c r="F262" s="8">
        <v>135000</v>
      </c>
      <c r="G262" s="23">
        <v>-5.5944055944055944E-2</v>
      </c>
    </row>
    <row r="263" spans="1:7" x14ac:dyDescent="0.25">
      <c r="A263" s="10" t="s">
        <v>387</v>
      </c>
      <c r="B263" s="6" t="s">
        <v>388</v>
      </c>
      <c r="C263" s="6" t="s">
        <v>391</v>
      </c>
      <c r="D263" s="7" t="s">
        <v>392</v>
      </c>
      <c r="E263" s="8">
        <v>3000</v>
      </c>
      <c r="F263" s="8">
        <v>2000</v>
      </c>
      <c r="G263" s="23">
        <v>-0.33333333333333331</v>
      </c>
    </row>
    <row r="264" spans="1:7" x14ac:dyDescent="0.25">
      <c r="A264" t="s">
        <v>387</v>
      </c>
      <c r="B264" s="5" t="s">
        <v>388</v>
      </c>
      <c r="C264" s="6">
        <v>22600</v>
      </c>
      <c r="D264" s="7" t="s">
        <v>393</v>
      </c>
      <c r="E264" s="8">
        <v>0</v>
      </c>
      <c r="F264" s="8">
        <v>2500</v>
      </c>
    </row>
    <row r="265" spans="1:7" x14ac:dyDescent="0.25">
      <c r="A265" t="s">
        <v>387</v>
      </c>
      <c r="B265" s="5" t="s">
        <v>388</v>
      </c>
      <c r="C265" s="6" t="s">
        <v>25</v>
      </c>
      <c r="D265" s="7" t="s">
        <v>393</v>
      </c>
      <c r="E265" s="8">
        <v>2400</v>
      </c>
      <c r="F265" s="8">
        <v>0</v>
      </c>
      <c r="G265" s="23">
        <v>-1</v>
      </c>
    </row>
    <row r="266" spans="1:7" x14ac:dyDescent="0.25">
      <c r="A266" t="s">
        <v>387</v>
      </c>
      <c r="B266" s="5" t="s">
        <v>388</v>
      </c>
      <c r="C266" s="6" t="s">
        <v>394</v>
      </c>
      <c r="D266" s="7" t="s">
        <v>395</v>
      </c>
      <c r="E266" s="8">
        <v>0</v>
      </c>
      <c r="F266" s="8">
        <v>0</v>
      </c>
    </row>
    <row r="267" spans="1:7" x14ac:dyDescent="0.25">
      <c r="A267" s="21">
        <v>30320</v>
      </c>
      <c r="B267" s="54"/>
      <c r="C267" s="54"/>
      <c r="D267" s="18" t="s">
        <v>1069</v>
      </c>
      <c r="E267" s="19">
        <f>SUM(E262:E266)</f>
        <v>148400</v>
      </c>
      <c r="F267" s="19">
        <f>SUM(F262:F266)</f>
        <v>139500</v>
      </c>
      <c r="G267" s="24">
        <v>-5.9973045822102423E-2</v>
      </c>
    </row>
    <row r="268" spans="1:7" x14ac:dyDescent="0.25">
      <c r="A268" t="s">
        <v>396</v>
      </c>
      <c r="B268" s="5" t="s">
        <v>310</v>
      </c>
      <c r="C268" s="6" t="s">
        <v>47</v>
      </c>
      <c r="D268" s="7" t="s">
        <v>397</v>
      </c>
      <c r="E268" s="8">
        <v>52164.68</v>
      </c>
      <c r="F268" s="9">
        <v>73428.63</v>
      </c>
      <c r="G268" s="22">
        <v>0.40763117879760796</v>
      </c>
    </row>
    <row r="269" spans="1:7" x14ac:dyDescent="0.25">
      <c r="A269" t="s">
        <v>396</v>
      </c>
      <c r="B269" s="5" t="s">
        <v>310</v>
      </c>
      <c r="C269" s="6" t="s">
        <v>49</v>
      </c>
      <c r="D269" s="7" t="s">
        <v>398</v>
      </c>
      <c r="E269" s="8">
        <v>6184</v>
      </c>
      <c r="F269" s="9">
        <v>6184</v>
      </c>
      <c r="G269" s="22">
        <v>0</v>
      </c>
    </row>
    <row r="270" spans="1:7" x14ac:dyDescent="0.25">
      <c r="A270" t="s">
        <v>396</v>
      </c>
      <c r="B270" s="5" t="s">
        <v>310</v>
      </c>
      <c r="C270" s="6" t="s">
        <v>51</v>
      </c>
      <c r="D270" s="7" t="s">
        <v>399</v>
      </c>
      <c r="E270" s="8">
        <v>112038.77</v>
      </c>
      <c r="F270" s="9">
        <v>152079.89000000001</v>
      </c>
      <c r="G270" s="22">
        <v>0.35738628690764823</v>
      </c>
    </row>
    <row r="271" spans="1:7" x14ac:dyDescent="0.25">
      <c r="A271" t="s">
        <v>396</v>
      </c>
      <c r="B271" s="5" t="s">
        <v>310</v>
      </c>
      <c r="C271" s="6" t="s">
        <v>53</v>
      </c>
      <c r="D271" s="7" t="s">
        <v>400</v>
      </c>
      <c r="E271" s="8">
        <v>105346.32</v>
      </c>
      <c r="F271" s="9">
        <v>26349.45</v>
      </c>
      <c r="G271" s="22">
        <v>-0.74987783151798759</v>
      </c>
    </row>
    <row r="272" spans="1:7" x14ac:dyDescent="0.25">
      <c r="A272" t="s">
        <v>396</v>
      </c>
      <c r="B272" s="5" t="s">
        <v>310</v>
      </c>
      <c r="C272" s="6" t="s">
        <v>57</v>
      </c>
      <c r="D272" s="7" t="s">
        <v>401</v>
      </c>
      <c r="E272" s="8">
        <v>212.76</v>
      </c>
      <c r="F272" s="9">
        <v>212.76</v>
      </c>
      <c r="G272" s="22">
        <v>0</v>
      </c>
    </row>
    <row r="273" spans="1:7" x14ac:dyDescent="0.25">
      <c r="A273" t="s">
        <v>396</v>
      </c>
      <c r="B273" s="5" t="s">
        <v>310</v>
      </c>
      <c r="C273" s="6" t="s">
        <v>10</v>
      </c>
      <c r="D273" s="7" t="s">
        <v>402</v>
      </c>
      <c r="E273" s="8">
        <v>89227.68</v>
      </c>
      <c r="F273" s="9">
        <v>88173.69</v>
      </c>
      <c r="G273" s="22">
        <v>-1.1812365848803765E-2</v>
      </c>
    </row>
    <row r="274" spans="1:7" x14ac:dyDescent="0.25">
      <c r="A274" s="10" t="s">
        <v>396</v>
      </c>
      <c r="B274" s="6" t="s">
        <v>310</v>
      </c>
      <c r="C274" s="6" t="s">
        <v>272</v>
      </c>
      <c r="D274" s="7" t="s">
        <v>403</v>
      </c>
      <c r="E274" s="8">
        <v>31800</v>
      </c>
      <c r="F274" s="8">
        <v>31800</v>
      </c>
      <c r="G274" s="23">
        <v>0</v>
      </c>
    </row>
    <row r="275" spans="1:7" x14ac:dyDescent="0.25">
      <c r="A275" s="10" t="s">
        <v>396</v>
      </c>
      <c r="B275" s="6" t="s">
        <v>310</v>
      </c>
      <c r="C275" s="6" t="s">
        <v>90</v>
      </c>
      <c r="D275" s="7" t="s">
        <v>404</v>
      </c>
      <c r="E275" s="8">
        <v>2000</v>
      </c>
      <c r="F275" s="8">
        <v>2000</v>
      </c>
      <c r="G275" s="23">
        <v>0</v>
      </c>
    </row>
    <row r="276" spans="1:7" x14ac:dyDescent="0.25">
      <c r="A276" s="10" t="s">
        <v>396</v>
      </c>
      <c r="B276" s="6" t="s">
        <v>310</v>
      </c>
      <c r="C276" s="6" t="s">
        <v>405</v>
      </c>
      <c r="D276" s="7" t="s">
        <v>406</v>
      </c>
      <c r="E276" s="8">
        <v>2000</v>
      </c>
      <c r="F276" s="8">
        <v>2000</v>
      </c>
      <c r="G276" s="23">
        <v>0</v>
      </c>
    </row>
    <row r="277" spans="1:7" x14ac:dyDescent="0.25">
      <c r="A277" s="10" t="s">
        <v>396</v>
      </c>
      <c r="B277" s="6" t="s">
        <v>310</v>
      </c>
      <c r="C277" s="6" t="s">
        <v>252</v>
      </c>
      <c r="D277" s="7" t="s">
        <v>407</v>
      </c>
      <c r="E277" s="8">
        <v>2000</v>
      </c>
      <c r="F277" s="8">
        <v>2000</v>
      </c>
      <c r="G277" s="23">
        <v>0</v>
      </c>
    </row>
    <row r="278" spans="1:7" x14ac:dyDescent="0.25">
      <c r="A278" s="10" t="s">
        <v>396</v>
      </c>
      <c r="B278" s="6" t="s">
        <v>310</v>
      </c>
      <c r="C278" s="6" t="s">
        <v>278</v>
      </c>
      <c r="D278" s="7" t="s">
        <v>408</v>
      </c>
      <c r="E278" s="8">
        <v>4000</v>
      </c>
      <c r="F278" s="8">
        <v>4000</v>
      </c>
      <c r="G278" s="23">
        <v>0</v>
      </c>
    </row>
    <row r="279" spans="1:7" x14ac:dyDescent="0.25">
      <c r="A279" s="10" t="s">
        <v>396</v>
      </c>
      <c r="B279" s="6" t="s">
        <v>310</v>
      </c>
      <c r="C279" s="6" t="s">
        <v>289</v>
      </c>
      <c r="D279" s="7" t="s">
        <v>409</v>
      </c>
      <c r="E279" s="8">
        <v>5000</v>
      </c>
      <c r="F279" s="8">
        <v>5000</v>
      </c>
      <c r="G279" s="23">
        <v>0</v>
      </c>
    </row>
    <row r="280" spans="1:7" x14ac:dyDescent="0.25">
      <c r="A280" s="10" t="s">
        <v>396</v>
      </c>
      <c r="B280" s="6" t="s">
        <v>310</v>
      </c>
      <c r="C280" s="6" t="s">
        <v>175</v>
      </c>
      <c r="D280" s="7" t="s">
        <v>410</v>
      </c>
      <c r="E280" s="8">
        <v>1500</v>
      </c>
      <c r="F280" s="8">
        <v>1500</v>
      </c>
      <c r="G280" s="23">
        <v>0</v>
      </c>
    </row>
    <row r="281" spans="1:7" x14ac:dyDescent="0.25">
      <c r="A281" s="10" t="s">
        <v>396</v>
      </c>
      <c r="B281" s="6" t="s">
        <v>310</v>
      </c>
      <c r="C281" s="6" t="s">
        <v>179</v>
      </c>
      <c r="D281" s="7" t="s">
        <v>411</v>
      </c>
      <c r="E281" s="8">
        <v>4000</v>
      </c>
      <c r="F281" s="8">
        <v>4000</v>
      </c>
      <c r="G281" s="23">
        <v>0</v>
      </c>
    </row>
    <row r="282" spans="1:7" x14ac:dyDescent="0.25">
      <c r="A282" s="10" t="s">
        <v>396</v>
      </c>
      <c r="B282" s="6" t="s">
        <v>310</v>
      </c>
      <c r="C282" s="6" t="s">
        <v>412</v>
      </c>
      <c r="D282" s="7" t="s">
        <v>413</v>
      </c>
      <c r="E282" s="8">
        <v>725000</v>
      </c>
      <c r="F282" s="8">
        <v>695000</v>
      </c>
      <c r="G282" s="23">
        <v>-4.1379310344827586E-2</v>
      </c>
    </row>
    <row r="283" spans="1:7" x14ac:dyDescent="0.25">
      <c r="A283" s="10" t="s">
        <v>396</v>
      </c>
      <c r="B283" s="6">
        <v>1500</v>
      </c>
      <c r="C283" s="6">
        <v>21201</v>
      </c>
      <c r="D283" s="7" t="s">
        <v>1281</v>
      </c>
      <c r="E283" s="8">
        <v>0</v>
      </c>
      <c r="F283" s="8">
        <v>7500</v>
      </c>
    </row>
    <row r="284" spans="1:7" x14ac:dyDescent="0.25">
      <c r="A284" t="s">
        <v>396</v>
      </c>
      <c r="B284" s="5" t="s">
        <v>310</v>
      </c>
      <c r="C284" s="6" t="s">
        <v>305</v>
      </c>
      <c r="D284" s="7" t="s">
        <v>414</v>
      </c>
      <c r="E284" s="8">
        <v>1500</v>
      </c>
      <c r="F284" s="8">
        <v>1500</v>
      </c>
      <c r="G284" s="23">
        <v>0</v>
      </c>
    </row>
    <row r="285" spans="1:7" x14ac:dyDescent="0.25">
      <c r="A285" t="s">
        <v>396</v>
      </c>
      <c r="B285" s="5" t="s">
        <v>310</v>
      </c>
      <c r="C285" s="6" t="s">
        <v>307</v>
      </c>
      <c r="D285" s="7" t="s">
        <v>415</v>
      </c>
      <c r="E285" s="8">
        <v>18000</v>
      </c>
      <c r="F285" s="8">
        <v>0</v>
      </c>
      <c r="G285" s="23">
        <v>-1</v>
      </c>
    </row>
    <row r="286" spans="1:7" x14ac:dyDescent="0.25">
      <c r="A286" t="s">
        <v>396</v>
      </c>
      <c r="B286" s="5" t="s">
        <v>310</v>
      </c>
      <c r="C286" s="6" t="s">
        <v>416</v>
      </c>
      <c r="D286" s="7" t="s">
        <v>417</v>
      </c>
      <c r="E286" s="8">
        <v>1000</v>
      </c>
      <c r="F286" s="8">
        <v>0</v>
      </c>
      <c r="G286" s="23">
        <v>-1</v>
      </c>
    </row>
    <row r="287" spans="1:7" x14ac:dyDescent="0.25">
      <c r="A287" s="21">
        <v>30330</v>
      </c>
      <c r="B287" s="54"/>
      <c r="C287" s="54"/>
      <c r="D287" s="18" t="s">
        <v>1070</v>
      </c>
      <c r="E287" s="19">
        <f>SUM(E268:E286)</f>
        <v>1162974.21</v>
      </c>
      <c r="F287" s="19">
        <f>SUM(F268:F286)</f>
        <v>1102728.42</v>
      </c>
      <c r="G287" s="24">
        <v>-5.1803203787296401E-2</v>
      </c>
    </row>
    <row r="288" spans="1:7" x14ac:dyDescent="0.25">
      <c r="A288" t="s">
        <v>418</v>
      </c>
      <c r="B288" s="5" t="s">
        <v>419</v>
      </c>
      <c r="C288" s="6" t="s">
        <v>47</v>
      </c>
      <c r="D288" s="7" t="s">
        <v>7</v>
      </c>
      <c r="E288" s="8">
        <v>74327.48</v>
      </c>
      <c r="F288" s="9">
        <v>87003.88</v>
      </c>
      <c r="G288" s="22">
        <v>0.17054795884375482</v>
      </c>
    </row>
    <row r="289" spans="1:7" x14ac:dyDescent="0.25">
      <c r="A289" t="s">
        <v>418</v>
      </c>
      <c r="B289" s="5" t="s">
        <v>419</v>
      </c>
      <c r="C289" s="6" t="s">
        <v>49</v>
      </c>
      <c r="D289" s="7" t="s">
        <v>420</v>
      </c>
      <c r="E289" s="8">
        <v>212.76</v>
      </c>
      <c r="F289" s="9">
        <v>212.76</v>
      </c>
      <c r="G289" s="22">
        <v>0</v>
      </c>
    </row>
    <row r="290" spans="1:7" x14ac:dyDescent="0.25">
      <c r="A290" t="s">
        <v>418</v>
      </c>
      <c r="B290" s="5" t="s">
        <v>419</v>
      </c>
      <c r="C290" s="6" t="s">
        <v>51</v>
      </c>
      <c r="D290" s="7" t="s">
        <v>421</v>
      </c>
      <c r="E290" s="8">
        <v>132140.53</v>
      </c>
      <c r="F290" s="9">
        <v>161886.04999999999</v>
      </c>
      <c r="G290" s="22">
        <v>0.22510519671746429</v>
      </c>
    </row>
    <row r="291" spans="1:7" x14ac:dyDescent="0.25">
      <c r="A291" t="s">
        <v>418</v>
      </c>
      <c r="B291" s="5" t="s">
        <v>419</v>
      </c>
      <c r="C291" s="6" t="s">
        <v>53</v>
      </c>
      <c r="D291" s="7" t="s">
        <v>422</v>
      </c>
      <c r="E291" s="8">
        <v>55664.98</v>
      </c>
      <c r="F291" s="9">
        <v>25085.47</v>
      </c>
      <c r="G291" s="22">
        <v>-0.54934915992065392</v>
      </c>
    </row>
    <row r="292" spans="1:7" x14ac:dyDescent="0.25">
      <c r="A292" t="s">
        <v>418</v>
      </c>
      <c r="B292" s="5" t="s">
        <v>419</v>
      </c>
      <c r="C292" s="6" t="s">
        <v>57</v>
      </c>
      <c r="D292" s="7" t="s">
        <v>423</v>
      </c>
      <c r="E292" s="8">
        <v>212.76</v>
      </c>
      <c r="F292" s="9">
        <v>212.76</v>
      </c>
      <c r="G292" s="22">
        <v>0</v>
      </c>
    </row>
    <row r="293" spans="1:7" x14ac:dyDescent="0.25">
      <c r="A293" t="s">
        <v>418</v>
      </c>
      <c r="B293" s="5" t="s">
        <v>419</v>
      </c>
      <c r="C293" s="6" t="s">
        <v>10</v>
      </c>
      <c r="D293" s="7" t="s">
        <v>424</v>
      </c>
      <c r="E293" s="8">
        <v>80685.84</v>
      </c>
      <c r="F293" s="9">
        <v>86685.81</v>
      </c>
      <c r="G293" s="22">
        <v>7.4362118557605661E-2</v>
      </c>
    </row>
    <row r="294" spans="1:7" x14ac:dyDescent="0.25">
      <c r="A294" s="10" t="s">
        <v>418</v>
      </c>
      <c r="B294" s="6" t="s">
        <v>419</v>
      </c>
      <c r="C294" s="6" t="s">
        <v>175</v>
      </c>
      <c r="D294" s="7" t="s">
        <v>425</v>
      </c>
      <c r="E294" s="8">
        <v>800</v>
      </c>
      <c r="F294" s="8">
        <v>800</v>
      </c>
      <c r="G294" s="23">
        <v>0</v>
      </c>
    </row>
    <row r="295" spans="1:7" x14ac:dyDescent="0.25">
      <c r="A295" s="10" t="s">
        <v>418</v>
      </c>
      <c r="B295" s="6" t="s">
        <v>419</v>
      </c>
      <c r="C295" s="6" t="s">
        <v>20</v>
      </c>
      <c r="D295" s="7" t="s">
        <v>426</v>
      </c>
      <c r="E295" s="8">
        <v>200</v>
      </c>
      <c r="F295" s="8">
        <v>200</v>
      </c>
      <c r="G295" s="23">
        <v>0</v>
      </c>
    </row>
    <row r="296" spans="1:7" x14ac:dyDescent="0.25">
      <c r="A296" s="10" t="s">
        <v>418</v>
      </c>
      <c r="B296" s="6" t="s">
        <v>427</v>
      </c>
      <c r="C296" s="6" t="s">
        <v>272</v>
      </c>
      <c r="D296" s="7" t="s">
        <v>428</v>
      </c>
      <c r="E296" s="8">
        <v>30800</v>
      </c>
      <c r="F296" s="8">
        <v>23500</v>
      </c>
      <c r="G296" s="23">
        <v>-0.23701298701298701</v>
      </c>
    </row>
    <row r="297" spans="1:7" x14ac:dyDescent="0.25">
      <c r="A297" s="10" t="s">
        <v>418</v>
      </c>
      <c r="B297" s="6" t="s">
        <v>427</v>
      </c>
      <c r="C297" s="6" t="s">
        <v>252</v>
      </c>
      <c r="D297" s="7" t="s">
        <v>429</v>
      </c>
      <c r="E297" s="8">
        <v>5000</v>
      </c>
      <c r="F297" s="8">
        <v>4000</v>
      </c>
      <c r="G297" s="23">
        <v>-0.2</v>
      </c>
    </row>
    <row r="298" spans="1:7" x14ac:dyDescent="0.25">
      <c r="A298" s="10" t="s">
        <v>418</v>
      </c>
      <c r="B298" s="6" t="s">
        <v>427</v>
      </c>
      <c r="C298" s="6" t="s">
        <v>278</v>
      </c>
      <c r="D298" s="7" t="s">
        <v>430</v>
      </c>
      <c r="E298" s="8">
        <v>8000</v>
      </c>
      <c r="F298" s="8">
        <v>7000</v>
      </c>
      <c r="G298" s="23">
        <v>-0.125</v>
      </c>
    </row>
    <row r="299" spans="1:7" x14ac:dyDescent="0.25">
      <c r="A299" s="10" t="s">
        <v>418</v>
      </c>
      <c r="B299" s="6" t="s">
        <v>427</v>
      </c>
      <c r="C299" s="6" t="s">
        <v>289</v>
      </c>
      <c r="D299" s="7" t="s">
        <v>431</v>
      </c>
      <c r="E299" s="8">
        <v>7000</v>
      </c>
      <c r="F299" s="8">
        <v>4000</v>
      </c>
      <c r="G299" s="23">
        <v>-0.42857142857142855</v>
      </c>
    </row>
    <row r="300" spans="1:7" x14ac:dyDescent="0.25">
      <c r="A300" s="10" t="s">
        <v>418</v>
      </c>
      <c r="B300" s="6" t="s">
        <v>427</v>
      </c>
      <c r="C300" s="6" t="s">
        <v>432</v>
      </c>
      <c r="D300" s="7" t="s">
        <v>433</v>
      </c>
      <c r="E300" s="8">
        <v>6000</v>
      </c>
      <c r="F300" s="8">
        <v>5000</v>
      </c>
      <c r="G300" s="23">
        <v>-0.16666666666666666</v>
      </c>
    </row>
    <row r="301" spans="1:7" x14ac:dyDescent="0.25">
      <c r="A301" s="10" t="s">
        <v>418</v>
      </c>
      <c r="B301" s="6" t="s">
        <v>434</v>
      </c>
      <c r="C301" s="6" t="s">
        <v>297</v>
      </c>
      <c r="D301" s="7" t="s">
        <v>435</v>
      </c>
      <c r="E301" s="8">
        <v>80000</v>
      </c>
      <c r="F301" s="8">
        <v>192000</v>
      </c>
      <c r="G301" s="23">
        <v>1.4</v>
      </c>
    </row>
    <row r="302" spans="1:7" x14ac:dyDescent="0.25">
      <c r="A302" s="10" t="s">
        <v>418</v>
      </c>
      <c r="B302" s="6" t="s">
        <v>434</v>
      </c>
      <c r="C302" s="6" t="s">
        <v>338</v>
      </c>
      <c r="D302" s="7" t="s">
        <v>436</v>
      </c>
      <c r="E302" s="8">
        <v>40000</v>
      </c>
      <c r="F302" s="8">
        <v>130000</v>
      </c>
      <c r="G302" s="23">
        <v>2.25</v>
      </c>
    </row>
    <row r="303" spans="1:7" x14ac:dyDescent="0.25">
      <c r="A303" s="10" t="s">
        <v>418</v>
      </c>
      <c r="B303" s="6" t="s">
        <v>437</v>
      </c>
      <c r="C303" s="6" t="s">
        <v>338</v>
      </c>
      <c r="D303" s="7" t="s">
        <v>438</v>
      </c>
      <c r="E303" s="8">
        <v>25000</v>
      </c>
      <c r="F303" s="8">
        <v>25000</v>
      </c>
      <c r="G303" s="23">
        <v>0</v>
      </c>
    </row>
    <row r="304" spans="1:7" x14ac:dyDescent="0.25">
      <c r="A304" s="10" t="s">
        <v>418</v>
      </c>
      <c r="B304" s="6" t="s">
        <v>439</v>
      </c>
      <c r="C304" s="6" t="s">
        <v>294</v>
      </c>
      <c r="D304" s="7" t="s">
        <v>440</v>
      </c>
      <c r="E304" s="8">
        <v>65000</v>
      </c>
      <c r="F304" s="8">
        <v>38000</v>
      </c>
      <c r="G304" s="23">
        <v>-0.41538461538461541</v>
      </c>
    </row>
    <row r="305" spans="1:7" x14ac:dyDescent="0.25">
      <c r="A305" s="10" t="s">
        <v>418</v>
      </c>
      <c r="B305" s="6" t="s">
        <v>441</v>
      </c>
      <c r="C305" s="6" t="s">
        <v>338</v>
      </c>
      <c r="D305" s="7" t="s">
        <v>442</v>
      </c>
      <c r="E305" s="8">
        <v>15000</v>
      </c>
      <c r="F305" s="8">
        <v>10000</v>
      </c>
      <c r="G305" s="23">
        <v>-0.33333333333333331</v>
      </c>
    </row>
    <row r="306" spans="1:7" x14ac:dyDescent="0.25">
      <c r="A306" s="10" t="s">
        <v>418</v>
      </c>
      <c r="B306" s="6" t="s">
        <v>443</v>
      </c>
      <c r="C306" s="6" t="s">
        <v>297</v>
      </c>
      <c r="D306" s="7" t="s">
        <v>444</v>
      </c>
      <c r="E306" s="8">
        <v>98115</v>
      </c>
      <c r="F306" s="8">
        <v>105000</v>
      </c>
      <c r="G306" s="23">
        <v>7.0172756459256996E-2</v>
      </c>
    </row>
    <row r="307" spans="1:7" x14ac:dyDescent="0.25">
      <c r="A307" s="10" t="s">
        <v>418</v>
      </c>
      <c r="B307" s="6" t="s">
        <v>443</v>
      </c>
      <c r="C307" s="6" t="s">
        <v>338</v>
      </c>
      <c r="D307" s="7" t="s">
        <v>445</v>
      </c>
      <c r="E307" s="8">
        <v>20000</v>
      </c>
      <c r="F307" s="8">
        <v>10000</v>
      </c>
      <c r="G307" s="23">
        <v>-0.5</v>
      </c>
    </row>
    <row r="308" spans="1:7" x14ac:dyDescent="0.25">
      <c r="A308" t="s">
        <v>418</v>
      </c>
      <c r="B308" s="5" t="s">
        <v>427</v>
      </c>
      <c r="C308" s="6" t="s">
        <v>303</v>
      </c>
      <c r="D308" s="7" t="s">
        <v>446</v>
      </c>
      <c r="E308" s="8">
        <v>10000</v>
      </c>
      <c r="F308" s="8">
        <v>1</v>
      </c>
      <c r="G308" s="23">
        <v>-0.99990000000000001</v>
      </c>
    </row>
    <row r="309" spans="1:7" x14ac:dyDescent="0.25">
      <c r="A309" t="s">
        <v>418</v>
      </c>
      <c r="B309" s="5" t="s">
        <v>434</v>
      </c>
      <c r="C309" s="6" t="s">
        <v>447</v>
      </c>
      <c r="D309" s="7" t="s">
        <v>448</v>
      </c>
      <c r="E309" s="8">
        <v>50000</v>
      </c>
      <c r="F309" s="8">
        <v>0</v>
      </c>
      <c r="G309" s="23">
        <v>-1</v>
      </c>
    </row>
    <row r="310" spans="1:7" x14ac:dyDescent="0.25">
      <c r="A310" t="s">
        <v>418</v>
      </c>
      <c r="B310" s="5" t="s">
        <v>439</v>
      </c>
      <c r="C310" s="6" t="s">
        <v>371</v>
      </c>
      <c r="D310" s="7" t="s">
        <v>449</v>
      </c>
      <c r="E310" s="8">
        <v>25000</v>
      </c>
      <c r="F310" s="8">
        <v>0</v>
      </c>
      <c r="G310" s="23">
        <v>-1</v>
      </c>
    </row>
    <row r="311" spans="1:7" x14ac:dyDescent="0.25">
      <c r="A311" t="s">
        <v>418</v>
      </c>
      <c r="B311" s="5" t="s">
        <v>441</v>
      </c>
      <c r="C311" s="6" t="s">
        <v>353</v>
      </c>
      <c r="D311" s="7" t="s">
        <v>450</v>
      </c>
      <c r="E311" s="8">
        <v>1</v>
      </c>
      <c r="F311" s="8">
        <v>0</v>
      </c>
      <c r="G311" s="23">
        <v>-1</v>
      </c>
    </row>
    <row r="312" spans="1:7" x14ac:dyDescent="0.25">
      <c r="A312" t="s">
        <v>418</v>
      </c>
      <c r="B312" s="5" t="s">
        <v>441</v>
      </c>
      <c r="C312" s="6" t="s">
        <v>355</v>
      </c>
      <c r="D312" s="7" t="s">
        <v>451</v>
      </c>
      <c r="E312" s="8">
        <v>1</v>
      </c>
      <c r="F312" s="8">
        <v>0</v>
      </c>
      <c r="G312" s="23">
        <v>-1</v>
      </c>
    </row>
    <row r="313" spans="1:7" x14ac:dyDescent="0.25">
      <c r="A313" s="21">
        <v>30401</v>
      </c>
      <c r="B313" s="54"/>
      <c r="C313" s="54"/>
      <c r="D313" s="18" t="s">
        <v>1071</v>
      </c>
      <c r="E313" s="19">
        <f>SUM(E288:E312)</f>
        <v>829161.35</v>
      </c>
      <c r="F313" s="19">
        <f>SUM(F288:F312)</f>
        <v>915587.73</v>
      </c>
      <c r="G313" s="24">
        <v>0.10423348845191591</v>
      </c>
    </row>
    <row r="314" spans="1:7" x14ac:dyDescent="0.25">
      <c r="A314" t="s">
        <v>452</v>
      </c>
      <c r="B314" s="5" t="s">
        <v>265</v>
      </c>
      <c r="C314" s="6" t="s">
        <v>37</v>
      </c>
      <c r="D314" s="7" t="s">
        <v>453</v>
      </c>
      <c r="E314" s="8">
        <v>4866.5</v>
      </c>
      <c r="F314" s="9">
        <v>1</v>
      </c>
      <c r="G314" s="22">
        <v>-0.99979451351073667</v>
      </c>
    </row>
    <row r="315" spans="1:7" x14ac:dyDescent="0.25">
      <c r="A315" t="s">
        <v>452</v>
      </c>
      <c r="B315" s="5" t="s">
        <v>265</v>
      </c>
      <c r="C315" s="6" t="s">
        <v>41</v>
      </c>
      <c r="D315" s="7" t="s">
        <v>454</v>
      </c>
      <c r="E315" s="8">
        <v>2845.59</v>
      </c>
      <c r="F315" s="9">
        <v>0.57999999999999996</v>
      </c>
      <c r="G315" s="22">
        <v>-0.99979617583699687</v>
      </c>
    </row>
    <row r="316" spans="1:7" x14ac:dyDescent="0.25">
      <c r="A316" t="s">
        <v>452</v>
      </c>
      <c r="B316" s="5" t="s">
        <v>265</v>
      </c>
      <c r="C316" s="6" t="s">
        <v>43</v>
      </c>
      <c r="D316" s="7" t="s">
        <v>44</v>
      </c>
      <c r="E316" s="8">
        <v>4125.45</v>
      </c>
      <c r="F316" s="9">
        <v>0.98</v>
      </c>
      <c r="G316" s="22">
        <v>-0.99976245015695264</v>
      </c>
    </row>
    <row r="317" spans="1:7" x14ac:dyDescent="0.25">
      <c r="A317" t="s">
        <v>452</v>
      </c>
      <c r="B317" s="5" t="s">
        <v>265</v>
      </c>
      <c r="C317" s="6" t="s">
        <v>10</v>
      </c>
      <c r="D317" s="7" t="s">
        <v>455</v>
      </c>
      <c r="E317" s="8">
        <v>3000</v>
      </c>
      <c r="F317" s="9">
        <v>0.64</v>
      </c>
      <c r="G317" s="22">
        <v>-0.99978666666666671</v>
      </c>
    </row>
    <row r="318" spans="1:7" x14ac:dyDescent="0.25">
      <c r="A318" s="10" t="s">
        <v>452</v>
      </c>
      <c r="B318" s="6" t="s">
        <v>265</v>
      </c>
      <c r="C318" s="6" t="s">
        <v>456</v>
      </c>
      <c r="D318" s="7" t="s">
        <v>457</v>
      </c>
      <c r="E318" s="8">
        <v>15000</v>
      </c>
      <c r="F318" s="8">
        <v>3000</v>
      </c>
      <c r="G318" s="23">
        <v>-0.8</v>
      </c>
    </row>
    <row r="319" spans="1:7" x14ac:dyDescent="0.25">
      <c r="A319" s="10" t="s">
        <v>452</v>
      </c>
      <c r="B319" s="6" t="s">
        <v>265</v>
      </c>
      <c r="C319" s="6" t="s">
        <v>75</v>
      </c>
      <c r="D319" s="7" t="s">
        <v>458</v>
      </c>
      <c r="E319" s="8">
        <v>8000</v>
      </c>
      <c r="F319" s="8">
        <v>3000</v>
      </c>
      <c r="G319" s="23">
        <v>-0.625</v>
      </c>
    </row>
    <row r="320" spans="1:7" x14ac:dyDescent="0.25">
      <c r="A320" t="s">
        <v>452</v>
      </c>
      <c r="B320" s="5" t="s">
        <v>265</v>
      </c>
      <c r="C320" s="6" t="s">
        <v>459</v>
      </c>
      <c r="D320" s="7" t="s">
        <v>460</v>
      </c>
      <c r="E320" s="8">
        <v>0</v>
      </c>
      <c r="F320" s="8">
        <v>0</v>
      </c>
    </row>
    <row r="321" spans="1:7" x14ac:dyDescent="0.25">
      <c r="A321" t="s">
        <v>452</v>
      </c>
      <c r="B321" s="5" t="s">
        <v>265</v>
      </c>
      <c r="C321" s="6" t="s">
        <v>461</v>
      </c>
      <c r="D321" s="7" t="s">
        <v>462</v>
      </c>
      <c r="E321" s="8">
        <v>0</v>
      </c>
      <c r="F321" s="8">
        <v>2000</v>
      </c>
    </row>
    <row r="322" spans="1:7" x14ac:dyDescent="0.25">
      <c r="A322" t="s">
        <v>452</v>
      </c>
      <c r="B322" s="5" t="s">
        <v>265</v>
      </c>
      <c r="C322" s="6" t="s">
        <v>463</v>
      </c>
      <c r="D322" s="7" t="s">
        <v>464</v>
      </c>
      <c r="E322" s="8">
        <v>0</v>
      </c>
      <c r="F322" s="8">
        <v>0</v>
      </c>
    </row>
    <row r="323" spans="1:7" x14ac:dyDescent="0.25">
      <c r="A323" s="10" t="s">
        <v>452</v>
      </c>
      <c r="B323" s="6" t="s">
        <v>465</v>
      </c>
      <c r="C323" s="6" t="s">
        <v>297</v>
      </c>
      <c r="D323" s="7" t="s">
        <v>466</v>
      </c>
      <c r="E323" s="8">
        <v>18000</v>
      </c>
      <c r="F323" s="8">
        <v>27000</v>
      </c>
      <c r="G323" s="23">
        <v>0.5</v>
      </c>
    </row>
    <row r="324" spans="1:7" x14ac:dyDescent="0.25">
      <c r="A324" t="s">
        <v>452</v>
      </c>
      <c r="B324" s="5" t="s">
        <v>465</v>
      </c>
      <c r="C324" s="6" t="s">
        <v>461</v>
      </c>
      <c r="D324" s="7" t="s">
        <v>467</v>
      </c>
      <c r="E324" s="8">
        <v>0</v>
      </c>
      <c r="F324" s="8">
        <v>0</v>
      </c>
    </row>
    <row r="325" spans="1:7" x14ac:dyDescent="0.25">
      <c r="A325" s="10" t="s">
        <v>452</v>
      </c>
      <c r="B325" s="6" t="s">
        <v>468</v>
      </c>
      <c r="C325" s="6" t="s">
        <v>297</v>
      </c>
      <c r="D325" s="7" t="s">
        <v>469</v>
      </c>
      <c r="E325" s="8">
        <v>54450</v>
      </c>
      <c r="F325" s="8">
        <v>30000</v>
      </c>
      <c r="G325" s="23">
        <v>-0.44903581267217629</v>
      </c>
    </row>
    <row r="326" spans="1:7" x14ac:dyDescent="0.25">
      <c r="A326" s="10" t="s">
        <v>452</v>
      </c>
      <c r="B326" s="6" t="s">
        <v>470</v>
      </c>
      <c r="C326" s="6" t="s">
        <v>338</v>
      </c>
      <c r="D326" s="7" t="s">
        <v>471</v>
      </c>
      <c r="E326" s="8">
        <v>10000</v>
      </c>
      <c r="F326" s="8">
        <v>10000</v>
      </c>
      <c r="G326" s="23">
        <v>0</v>
      </c>
    </row>
    <row r="327" spans="1:7" x14ac:dyDescent="0.25">
      <c r="A327" t="s">
        <v>452</v>
      </c>
      <c r="B327" s="5" t="s">
        <v>472</v>
      </c>
      <c r="C327" s="6">
        <v>22600</v>
      </c>
      <c r="D327" s="7" t="s">
        <v>473</v>
      </c>
      <c r="E327" s="8">
        <v>0</v>
      </c>
      <c r="F327" s="8">
        <v>30000</v>
      </c>
    </row>
    <row r="328" spans="1:7" x14ac:dyDescent="0.25">
      <c r="A328" t="s">
        <v>452</v>
      </c>
      <c r="B328" s="5" t="s">
        <v>472</v>
      </c>
      <c r="C328" s="6" t="s">
        <v>224</v>
      </c>
      <c r="D328" s="7" t="s">
        <v>473</v>
      </c>
      <c r="E328" s="8">
        <v>29725</v>
      </c>
      <c r="F328" s="8">
        <v>0</v>
      </c>
      <c r="G328" s="23">
        <v>-1</v>
      </c>
    </row>
    <row r="329" spans="1:7" x14ac:dyDescent="0.25">
      <c r="A329" t="s">
        <v>452</v>
      </c>
      <c r="B329" s="5" t="s">
        <v>472</v>
      </c>
      <c r="C329" s="6" t="s">
        <v>474</v>
      </c>
      <c r="D329" s="7" t="s">
        <v>475</v>
      </c>
      <c r="E329" s="8">
        <v>0</v>
      </c>
      <c r="F329" s="8">
        <v>0</v>
      </c>
    </row>
    <row r="330" spans="1:7" x14ac:dyDescent="0.25">
      <c r="A330" t="s">
        <v>452</v>
      </c>
      <c r="B330" s="5" t="s">
        <v>472</v>
      </c>
      <c r="C330" s="6" t="s">
        <v>476</v>
      </c>
      <c r="D330" s="7" t="s">
        <v>477</v>
      </c>
      <c r="E330" s="8">
        <v>0</v>
      </c>
      <c r="F330" s="8">
        <v>0</v>
      </c>
    </row>
    <row r="331" spans="1:7" x14ac:dyDescent="0.25">
      <c r="A331" s="10" t="s">
        <v>452</v>
      </c>
      <c r="B331" s="6" t="s">
        <v>478</v>
      </c>
      <c r="C331" s="6" t="s">
        <v>90</v>
      </c>
      <c r="D331" s="7" t="s">
        <v>479</v>
      </c>
      <c r="E331" s="8">
        <v>5000</v>
      </c>
      <c r="F331" s="8">
        <v>3000</v>
      </c>
      <c r="G331" s="23">
        <v>-0.4</v>
      </c>
    </row>
    <row r="332" spans="1:7" x14ac:dyDescent="0.25">
      <c r="A332" t="s">
        <v>452</v>
      </c>
      <c r="B332" s="5" t="s">
        <v>265</v>
      </c>
      <c r="C332" s="6" t="s">
        <v>480</v>
      </c>
      <c r="D332" s="7" t="s">
        <v>481</v>
      </c>
      <c r="E332" s="8">
        <v>7500</v>
      </c>
      <c r="F332" s="8">
        <v>1</v>
      </c>
      <c r="G332" s="23">
        <v>-0.99986666666666668</v>
      </c>
    </row>
    <row r="333" spans="1:7" x14ac:dyDescent="0.25">
      <c r="A333" t="s">
        <v>452</v>
      </c>
      <c r="B333" s="5" t="s">
        <v>468</v>
      </c>
      <c r="C333" s="6" t="s">
        <v>482</v>
      </c>
      <c r="D333" s="7" t="s">
        <v>483</v>
      </c>
      <c r="E333" s="8">
        <v>1</v>
      </c>
      <c r="F333" s="8">
        <v>0</v>
      </c>
      <c r="G333" s="23">
        <v>-1</v>
      </c>
    </row>
    <row r="334" spans="1:7" x14ac:dyDescent="0.25">
      <c r="A334" t="s">
        <v>452</v>
      </c>
      <c r="B334" s="5" t="s">
        <v>470</v>
      </c>
      <c r="C334" s="6" t="s">
        <v>353</v>
      </c>
      <c r="D334" s="7" t="s">
        <v>484</v>
      </c>
      <c r="E334" s="8">
        <v>5000</v>
      </c>
      <c r="F334" s="8">
        <v>1</v>
      </c>
      <c r="G334" s="23">
        <v>-0.99980000000000002</v>
      </c>
    </row>
    <row r="335" spans="1:7" x14ac:dyDescent="0.25">
      <c r="A335" s="21">
        <v>30402</v>
      </c>
      <c r="B335" s="54"/>
      <c r="C335" s="54"/>
      <c r="D335" s="18" t="s">
        <v>1072</v>
      </c>
      <c r="E335" s="19">
        <f>SUM(E314:E334)</f>
        <v>167513.54</v>
      </c>
      <c r="F335" s="19">
        <f>SUM(F314:F334)</f>
        <v>108005.2</v>
      </c>
      <c r="G335" s="24">
        <v>-0.35524495512422466</v>
      </c>
    </row>
    <row r="336" spans="1:7" x14ac:dyDescent="0.25">
      <c r="A336" s="10" t="s">
        <v>485</v>
      </c>
      <c r="B336" s="6" t="s">
        <v>486</v>
      </c>
      <c r="C336" s="6" t="s">
        <v>487</v>
      </c>
      <c r="D336" s="7" t="s">
        <v>488</v>
      </c>
      <c r="E336" s="8">
        <v>2750</v>
      </c>
      <c r="F336" s="8">
        <v>3000</v>
      </c>
      <c r="G336" s="23">
        <v>9.0909090909090912E-2</v>
      </c>
    </row>
    <row r="337" spans="1:10" x14ac:dyDescent="0.25">
      <c r="A337" s="10" t="s">
        <v>485</v>
      </c>
      <c r="B337" s="6" t="s">
        <v>486</v>
      </c>
      <c r="C337" s="6" t="s">
        <v>338</v>
      </c>
      <c r="D337" s="7" t="s">
        <v>489</v>
      </c>
      <c r="E337" s="8">
        <v>1755000</v>
      </c>
      <c r="F337" s="8">
        <v>1755000</v>
      </c>
      <c r="G337" s="23">
        <v>0</v>
      </c>
    </row>
    <row r="338" spans="1:10" x14ac:dyDescent="0.25">
      <c r="A338" s="10" t="s">
        <v>485</v>
      </c>
      <c r="B338" s="6" t="s">
        <v>486</v>
      </c>
      <c r="C338" s="6" t="s">
        <v>490</v>
      </c>
      <c r="D338" s="7" t="s">
        <v>491</v>
      </c>
      <c r="E338" s="8">
        <v>200000</v>
      </c>
      <c r="F338" s="8">
        <v>385500</v>
      </c>
      <c r="G338" s="23">
        <v>0.92749999999999999</v>
      </c>
    </row>
    <row r="339" spans="1:10" x14ac:dyDescent="0.25">
      <c r="A339" s="10" t="s">
        <v>485</v>
      </c>
      <c r="B339" s="6" t="s">
        <v>486</v>
      </c>
      <c r="C339" s="6" t="s">
        <v>492</v>
      </c>
      <c r="D339" s="7" t="s">
        <v>493</v>
      </c>
      <c r="E339" s="8">
        <v>4000</v>
      </c>
      <c r="F339" s="8">
        <v>3000</v>
      </c>
      <c r="G339" s="23">
        <v>-0.25</v>
      </c>
    </row>
    <row r="340" spans="1:10" x14ac:dyDescent="0.25">
      <c r="A340" t="s">
        <v>485</v>
      </c>
      <c r="B340" s="5" t="s">
        <v>486</v>
      </c>
      <c r="C340" s="6">
        <v>22600</v>
      </c>
      <c r="D340" s="7" t="s">
        <v>494</v>
      </c>
      <c r="E340" s="8">
        <v>0</v>
      </c>
      <c r="F340" s="8">
        <v>6000</v>
      </c>
    </row>
    <row r="341" spans="1:10" x14ac:dyDescent="0.25">
      <c r="A341" t="s">
        <v>485</v>
      </c>
      <c r="B341" s="5" t="s">
        <v>486</v>
      </c>
      <c r="C341" s="6" t="s">
        <v>224</v>
      </c>
      <c r="D341" s="7" t="s">
        <v>494</v>
      </c>
      <c r="E341" s="8">
        <v>6000</v>
      </c>
      <c r="F341" s="8">
        <v>0</v>
      </c>
      <c r="G341" s="23">
        <v>-1</v>
      </c>
    </row>
    <row r="342" spans="1:10" x14ac:dyDescent="0.25">
      <c r="A342" t="s">
        <v>485</v>
      </c>
      <c r="B342" s="5" t="s">
        <v>486</v>
      </c>
      <c r="C342" s="6">
        <v>22699</v>
      </c>
      <c r="D342" s="7" t="s">
        <v>495</v>
      </c>
      <c r="E342" s="8">
        <v>0</v>
      </c>
      <c r="F342" s="8">
        <v>1600</v>
      </c>
      <c r="H342" t="s">
        <v>485</v>
      </c>
      <c r="I342" s="5" t="s">
        <v>486</v>
      </c>
      <c r="J342" s="6">
        <v>22600</v>
      </c>
    </row>
    <row r="343" spans="1:10" x14ac:dyDescent="0.25">
      <c r="A343" t="s">
        <v>485</v>
      </c>
      <c r="B343" s="5" t="s">
        <v>486</v>
      </c>
      <c r="C343" s="6" t="s">
        <v>474</v>
      </c>
      <c r="D343" s="7" t="s">
        <v>495</v>
      </c>
      <c r="E343" s="8">
        <v>1600</v>
      </c>
      <c r="F343" s="8">
        <v>0</v>
      </c>
      <c r="G343" s="23">
        <v>-1</v>
      </c>
    </row>
    <row r="344" spans="1:10" x14ac:dyDescent="0.25">
      <c r="A344" t="s">
        <v>485</v>
      </c>
      <c r="B344" s="5" t="s">
        <v>496</v>
      </c>
      <c r="C344" s="6" t="s">
        <v>47</v>
      </c>
      <c r="D344" s="7" t="s">
        <v>497</v>
      </c>
      <c r="E344" s="8">
        <v>26475.51</v>
      </c>
      <c r="F344" s="9">
        <v>27140.04</v>
      </c>
      <c r="G344" s="22">
        <v>2.5099799777228184E-2</v>
      </c>
    </row>
    <row r="345" spans="1:10" x14ac:dyDescent="0.25">
      <c r="A345" t="s">
        <v>485</v>
      </c>
      <c r="B345" s="5" t="s">
        <v>496</v>
      </c>
      <c r="C345" s="6" t="s">
        <v>49</v>
      </c>
      <c r="D345" s="7" t="s">
        <v>498</v>
      </c>
      <c r="E345" s="8">
        <v>0</v>
      </c>
      <c r="F345" s="9">
        <v>0</v>
      </c>
      <c r="G345" s="22"/>
    </row>
    <row r="346" spans="1:10" x14ac:dyDescent="0.25">
      <c r="A346" t="s">
        <v>485</v>
      </c>
      <c r="B346" s="5" t="s">
        <v>496</v>
      </c>
      <c r="C346" s="6" t="s">
        <v>51</v>
      </c>
      <c r="D346" s="7" t="s">
        <v>499</v>
      </c>
      <c r="E346" s="8">
        <v>49401.64</v>
      </c>
      <c r="F346" s="9">
        <v>51630.23</v>
      </c>
      <c r="G346" s="22">
        <v>4.5111660260671586E-2</v>
      </c>
    </row>
    <row r="347" spans="1:10" x14ac:dyDescent="0.25">
      <c r="A347" t="s">
        <v>485</v>
      </c>
      <c r="B347" s="5" t="s">
        <v>496</v>
      </c>
      <c r="C347" s="6" t="s">
        <v>53</v>
      </c>
      <c r="D347" s="7" t="s">
        <v>500</v>
      </c>
      <c r="E347" s="8">
        <v>0</v>
      </c>
      <c r="F347" s="9">
        <v>0</v>
      </c>
      <c r="G347" s="22"/>
    </row>
    <row r="348" spans="1:10" x14ac:dyDescent="0.25">
      <c r="A348" t="s">
        <v>485</v>
      </c>
      <c r="B348" s="5" t="s">
        <v>496</v>
      </c>
      <c r="C348" s="6" t="s">
        <v>57</v>
      </c>
      <c r="D348" s="7" t="s">
        <v>501</v>
      </c>
      <c r="E348" s="8">
        <v>212.76</v>
      </c>
      <c r="F348" s="9">
        <v>212.76</v>
      </c>
      <c r="G348" s="22">
        <v>0</v>
      </c>
    </row>
    <row r="349" spans="1:10" x14ac:dyDescent="0.25">
      <c r="A349" t="s">
        <v>485</v>
      </c>
      <c r="B349" s="5" t="s">
        <v>496</v>
      </c>
      <c r="C349" s="6" t="s">
        <v>10</v>
      </c>
      <c r="D349" s="7" t="s">
        <v>502</v>
      </c>
      <c r="E349" s="8">
        <v>23528.16</v>
      </c>
      <c r="F349" s="9">
        <v>25292.77</v>
      </c>
      <c r="G349" s="22">
        <v>7.4999914995477784E-2</v>
      </c>
    </row>
    <row r="350" spans="1:10" x14ac:dyDescent="0.25">
      <c r="A350" s="10" t="s">
        <v>485</v>
      </c>
      <c r="B350" s="6" t="s">
        <v>503</v>
      </c>
      <c r="C350" s="6" t="s">
        <v>365</v>
      </c>
      <c r="D350" s="7" t="s">
        <v>504</v>
      </c>
      <c r="E350" s="8">
        <v>100000</v>
      </c>
      <c r="F350" s="8">
        <v>100000</v>
      </c>
      <c r="G350" s="23">
        <v>0</v>
      </c>
    </row>
    <row r="351" spans="1:10" x14ac:dyDescent="0.25">
      <c r="A351" s="10" t="s">
        <v>485</v>
      </c>
      <c r="B351" s="6" t="s">
        <v>505</v>
      </c>
      <c r="C351" s="6" t="s">
        <v>456</v>
      </c>
      <c r="D351" s="7" t="s">
        <v>506</v>
      </c>
      <c r="E351" s="8">
        <v>6100</v>
      </c>
      <c r="F351" s="8">
        <v>10000</v>
      </c>
      <c r="G351" s="23">
        <v>0.63934426229508201</v>
      </c>
    </row>
    <row r="352" spans="1:10" x14ac:dyDescent="0.25">
      <c r="A352" s="10" t="s">
        <v>485</v>
      </c>
      <c r="B352" s="6" t="s">
        <v>507</v>
      </c>
      <c r="C352" s="6" t="s">
        <v>412</v>
      </c>
      <c r="D352" s="7" t="s">
        <v>508</v>
      </c>
      <c r="E352" s="8">
        <v>633000</v>
      </c>
      <c r="F352" s="8">
        <v>633000</v>
      </c>
      <c r="G352" s="23">
        <v>0</v>
      </c>
    </row>
    <row r="353" spans="1:7" x14ac:dyDescent="0.25">
      <c r="A353" s="10" t="s">
        <v>485</v>
      </c>
      <c r="B353" s="6" t="s">
        <v>132</v>
      </c>
      <c r="C353" s="6" t="s">
        <v>133</v>
      </c>
      <c r="D353" s="7" t="s">
        <v>509</v>
      </c>
      <c r="E353" s="8">
        <v>200</v>
      </c>
      <c r="F353" s="8">
        <v>200</v>
      </c>
      <c r="G353" s="23">
        <v>0</v>
      </c>
    </row>
    <row r="354" spans="1:7" x14ac:dyDescent="0.25">
      <c r="A354" t="s">
        <v>485</v>
      </c>
      <c r="B354" s="5" t="s">
        <v>503</v>
      </c>
      <c r="C354" s="6" t="s">
        <v>227</v>
      </c>
      <c r="D354" s="7" t="s">
        <v>510</v>
      </c>
      <c r="E354" s="8">
        <v>51000</v>
      </c>
      <c r="F354" s="8">
        <v>0</v>
      </c>
      <c r="G354" s="23">
        <v>-1</v>
      </c>
    </row>
    <row r="355" spans="1:7" x14ac:dyDescent="0.25">
      <c r="A355" t="s">
        <v>485</v>
      </c>
      <c r="B355" s="5" t="s">
        <v>507</v>
      </c>
      <c r="C355" s="6" t="s">
        <v>511</v>
      </c>
      <c r="D355" s="7" t="s">
        <v>512</v>
      </c>
      <c r="E355" s="8">
        <v>142000</v>
      </c>
      <c r="F355" s="8">
        <v>0</v>
      </c>
      <c r="G355" s="23">
        <v>-1</v>
      </c>
    </row>
    <row r="356" spans="1:7" x14ac:dyDescent="0.25">
      <c r="A356" s="21">
        <v>30404</v>
      </c>
      <c r="B356" s="54"/>
      <c r="C356" s="54"/>
      <c r="D356" s="18" t="s">
        <v>1072</v>
      </c>
      <c r="E356" s="19">
        <f>SUM(E336:E355)</f>
        <v>3001268.07</v>
      </c>
      <c r="F356" s="19">
        <f>SUM(F336:F355)</f>
        <v>3001575.8</v>
      </c>
      <c r="G356" s="24">
        <v>1.0253332685473223E-4</v>
      </c>
    </row>
    <row r="357" spans="1:7" x14ac:dyDescent="0.25">
      <c r="A357" s="10" t="s">
        <v>513</v>
      </c>
      <c r="B357" s="6" t="s">
        <v>514</v>
      </c>
      <c r="C357" s="6" t="s">
        <v>47</v>
      </c>
      <c r="D357" s="7" t="s">
        <v>515</v>
      </c>
      <c r="E357" s="8">
        <v>0</v>
      </c>
      <c r="F357" s="9">
        <v>25346.3</v>
      </c>
      <c r="G357" s="22"/>
    </row>
    <row r="358" spans="1:7" x14ac:dyDescent="0.25">
      <c r="A358" s="10" t="s">
        <v>513</v>
      </c>
      <c r="B358" s="6" t="s">
        <v>514</v>
      </c>
      <c r="C358" s="6" t="s">
        <v>49</v>
      </c>
      <c r="D358" s="7" t="s">
        <v>516</v>
      </c>
      <c r="E358" s="8">
        <v>0</v>
      </c>
      <c r="F358" s="9">
        <v>0</v>
      </c>
      <c r="G358" s="22"/>
    </row>
    <row r="359" spans="1:7" x14ac:dyDescent="0.25">
      <c r="A359" s="10" t="s">
        <v>513</v>
      </c>
      <c r="B359" s="6" t="s">
        <v>514</v>
      </c>
      <c r="C359" s="6" t="s">
        <v>51</v>
      </c>
      <c r="D359" s="7" t="s">
        <v>517</v>
      </c>
      <c r="E359" s="8">
        <v>0</v>
      </c>
      <c r="F359" s="9">
        <v>48132.13</v>
      </c>
      <c r="G359" s="22"/>
    </row>
    <row r="360" spans="1:7" x14ac:dyDescent="0.25">
      <c r="A360" s="10" t="s">
        <v>513</v>
      </c>
      <c r="B360" s="6" t="s">
        <v>514</v>
      </c>
      <c r="C360" s="6" t="s">
        <v>53</v>
      </c>
      <c r="D360" s="7" t="s">
        <v>518</v>
      </c>
      <c r="E360" s="8">
        <v>71193.59</v>
      </c>
      <c r="F360" s="9">
        <v>0</v>
      </c>
      <c r="G360" s="22">
        <v>-1</v>
      </c>
    </row>
    <row r="361" spans="1:7" x14ac:dyDescent="0.25">
      <c r="A361" s="10" t="s">
        <v>513</v>
      </c>
      <c r="B361" s="6" t="s">
        <v>514</v>
      </c>
      <c r="C361" s="6" t="s">
        <v>57</v>
      </c>
      <c r="D361" s="7" t="s">
        <v>519</v>
      </c>
      <c r="E361" s="8">
        <v>212.76</v>
      </c>
      <c r="F361" s="9">
        <v>212.76</v>
      </c>
      <c r="G361" s="22">
        <v>0</v>
      </c>
    </row>
    <row r="362" spans="1:7" x14ac:dyDescent="0.25">
      <c r="A362" s="10" t="s">
        <v>513</v>
      </c>
      <c r="B362" s="6" t="s">
        <v>514</v>
      </c>
      <c r="C362" s="6" t="s">
        <v>10</v>
      </c>
      <c r="D362" s="7" t="s">
        <v>520</v>
      </c>
      <c r="E362" s="8">
        <v>21004.799999999999</v>
      </c>
      <c r="F362" s="9">
        <v>22580.16</v>
      </c>
      <c r="G362" s="22">
        <v>7.5000000000000025E-2</v>
      </c>
    </row>
    <row r="363" spans="1:7" x14ac:dyDescent="0.25">
      <c r="A363" s="10" t="s">
        <v>513</v>
      </c>
      <c r="B363" s="6" t="s">
        <v>514</v>
      </c>
      <c r="C363" s="6" t="s">
        <v>62</v>
      </c>
      <c r="D363" s="7" t="s">
        <v>521</v>
      </c>
      <c r="E363" s="8">
        <v>2378.96</v>
      </c>
      <c r="F363" s="9">
        <v>2378.96</v>
      </c>
      <c r="G363" s="22">
        <v>0</v>
      </c>
    </row>
    <row r="364" spans="1:7" x14ac:dyDescent="0.25">
      <c r="A364" s="10" t="s">
        <v>513</v>
      </c>
      <c r="B364" s="6" t="s">
        <v>522</v>
      </c>
      <c r="C364" s="6" t="s">
        <v>338</v>
      </c>
      <c r="D364" s="14" t="s">
        <v>523</v>
      </c>
      <c r="E364" s="8">
        <v>52125</v>
      </c>
      <c r="F364" s="8">
        <v>61000</v>
      </c>
      <c r="G364" s="23">
        <v>0.17026378896882494</v>
      </c>
    </row>
    <row r="365" spans="1:7" x14ac:dyDescent="0.25">
      <c r="A365" s="10" t="s">
        <v>513</v>
      </c>
      <c r="B365" s="6">
        <v>3111</v>
      </c>
      <c r="C365" s="6">
        <v>22706</v>
      </c>
      <c r="D365" s="14" t="s">
        <v>524</v>
      </c>
      <c r="E365" s="8">
        <v>0</v>
      </c>
      <c r="F365" s="8">
        <v>0</v>
      </c>
    </row>
    <row r="366" spans="1:7" x14ac:dyDescent="0.25">
      <c r="A366" s="10" t="s">
        <v>513</v>
      </c>
      <c r="B366" s="6">
        <v>3111</v>
      </c>
      <c r="C366" s="6">
        <v>22707</v>
      </c>
      <c r="D366" s="14" t="s">
        <v>525</v>
      </c>
      <c r="E366" s="8">
        <v>0</v>
      </c>
      <c r="F366" s="8">
        <v>6000</v>
      </c>
    </row>
    <row r="367" spans="1:7" x14ac:dyDescent="0.25">
      <c r="A367" s="10" t="s">
        <v>513</v>
      </c>
      <c r="B367" s="6">
        <v>3111</v>
      </c>
      <c r="C367" s="6">
        <v>22799</v>
      </c>
      <c r="D367" s="14" t="s">
        <v>526</v>
      </c>
      <c r="E367" s="8">
        <v>0</v>
      </c>
      <c r="F367" s="8">
        <v>18000</v>
      </c>
    </row>
    <row r="368" spans="1:7" x14ac:dyDescent="0.25">
      <c r="A368" s="10" t="s">
        <v>513</v>
      </c>
      <c r="B368" s="6">
        <v>3111</v>
      </c>
      <c r="C368" s="6">
        <v>22600</v>
      </c>
      <c r="D368" s="7" t="s">
        <v>527</v>
      </c>
      <c r="E368" s="8">
        <v>0</v>
      </c>
      <c r="F368" s="8">
        <v>500</v>
      </c>
    </row>
    <row r="369" spans="1:7" x14ac:dyDescent="0.25">
      <c r="A369" s="10" t="s">
        <v>513</v>
      </c>
      <c r="B369" s="6">
        <v>3111</v>
      </c>
      <c r="C369" s="6">
        <v>48000</v>
      </c>
      <c r="D369" s="7" t="s">
        <v>528</v>
      </c>
      <c r="E369" s="8">
        <v>0</v>
      </c>
      <c r="F369" s="8">
        <v>1500</v>
      </c>
    </row>
    <row r="370" spans="1:7" x14ac:dyDescent="0.25">
      <c r="A370" s="10" t="s">
        <v>513</v>
      </c>
      <c r="B370" s="6" t="s">
        <v>529</v>
      </c>
      <c r="C370" s="6" t="s">
        <v>487</v>
      </c>
      <c r="D370" s="7" t="s">
        <v>530</v>
      </c>
      <c r="E370" s="8">
        <v>0</v>
      </c>
      <c r="F370" s="8">
        <v>4700</v>
      </c>
    </row>
    <row r="371" spans="1:7" x14ac:dyDescent="0.25">
      <c r="A371" s="10" t="s">
        <v>513</v>
      </c>
      <c r="B371" s="6" t="s">
        <v>531</v>
      </c>
      <c r="C371" s="6" t="s">
        <v>338</v>
      </c>
      <c r="D371" s="7" t="s">
        <v>532</v>
      </c>
      <c r="E371" s="8">
        <v>45300</v>
      </c>
      <c r="F371" s="8">
        <v>0</v>
      </c>
      <c r="G371" s="23">
        <v>-1</v>
      </c>
    </row>
    <row r="372" spans="1:7" x14ac:dyDescent="0.25">
      <c r="A372" s="10" t="s">
        <v>513</v>
      </c>
      <c r="B372" s="6" t="s">
        <v>529</v>
      </c>
      <c r="C372" s="6">
        <v>22600</v>
      </c>
      <c r="D372" s="7" t="s">
        <v>533</v>
      </c>
      <c r="E372" s="8">
        <v>0</v>
      </c>
      <c r="F372" s="8">
        <v>500</v>
      </c>
    </row>
    <row r="373" spans="1:7" x14ac:dyDescent="0.25">
      <c r="A373" s="10" t="s">
        <v>513</v>
      </c>
      <c r="B373" s="6" t="s">
        <v>531</v>
      </c>
      <c r="C373" s="6" t="s">
        <v>534</v>
      </c>
      <c r="D373" s="7" t="s">
        <v>535</v>
      </c>
      <c r="E373" s="8">
        <v>1500</v>
      </c>
      <c r="F373" s="8">
        <v>0</v>
      </c>
      <c r="G373" s="23">
        <v>-1</v>
      </c>
    </row>
    <row r="374" spans="1:7" x14ac:dyDescent="0.25">
      <c r="A374" s="10" t="s">
        <v>513</v>
      </c>
      <c r="B374" s="6" t="s">
        <v>531</v>
      </c>
      <c r="C374" s="6" t="s">
        <v>536</v>
      </c>
      <c r="D374" s="7" t="s">
        <v>537</v>
      </c>
      <c r="E374" s="8">
        <v>4000</v>
      </c>
      <c r="F374" s="8">
        <v>0</v>
      </c>
      <c r="G374" s="23">
        <v>-1</v>
      </c>
    </row>
    <row r="375" spans="1:7" x14ac:dyDescent="0.25">
      <c r="A375" s="10" t="s">
        <v>513</v>
      </c>
      <c r="B375" s="6" t="s">
        <v>538</v>
      </c>
      <c r="C375" s="6" t="s">
        <v>456</v>
      </c>
      <c r="D375" s="7" t="s">
        <v>539</v>
      </c>
      <c r="E375" s="8">
        <v>15000</v>
      </c>
      <c r="F375" s="8">
        <v>0</v>
      </c>
      <c r="G375" s="23">
        <v>-1</v>
      </c>
    </row>
    <row r="376" spans="1:7" x14ac:dyDescent="0.25">
      <c r="A376" s="10" t="s">
        <v>513</v>
      </c>
      <c r="B376" s="6" t="s">
        <v>132</v>
      </c>
      <c r="C376" s="6" t="s">
        <v>133</v>
      </c>
      <c r="D376" s="7" t="s">
        <v>540</v>
      </c>
      <c r="E376" s="8">
        <v>0</v>
      </c>
      <c r="F376" s="8">
        <v>300</v>
      </c>
    </row>
    <row r="377" spans="1:7" x14ac:dyDescent="0.25">
      <c r="A377" s="21">
        <v>30405</v>
      </c>
      <c r="B377" s="54"/>
      <c r="C377" s="54"/>
      <c r="D377" s="18" t="s">
        <v>1092</v>
      </c>
      <c r="E377" s="19">
        <f>SUM(E357:E376)</f>
        <v>212715.11</v>
      </c>
      <c r="F377" s="19">
        <f>SUM(F357:F376)</f>
        <v>191150.31</v>
      </c>
      <c r="G377" s="24">
        <v>-0.10137878780684639</v>
      </c>
    </row>
    <row r="378" spans="1:7" x14ac:dyDescent="0.25">
      <c r="A378" t="s">
        <v>541</v>
      </c>
      <c r="B378" s="5" t="s">
        <v>542</v>
      </c>
      <c r="C378" s="6" t="s">
        <v>33</v>
      </c>
      <c r="D378" s="7" t="s">
        <v>543</v>
      </c>
      <c r="E378" s="8">
        <v>14992.68</v>
      </c>
      <c r="F378" s="9">
        <v>15369</v>
      </c>
      <c r="G378" s="22">
        <v>2.510024892147366E-2</v>
      </c>
    </row>
    <row r="379" spans="1:7" x14ac:dyDescent="0.25">
      <c r="A379" t="s">
        <v>541</v>
      </c>
      <c r="B379" s="5" t="s">
        <v>542</v>
      </c>
      <c r="C379" s="6" t="s">
        <v>35</v>
      </c>
      <c r="D379" s="7" t="s">
        <v>544</v>
      </c>
      <c r="E379" s="8">
        <v>0</v>
      </c>
      <c r="F379" s="9">
        <v>0</v>
      </c>
      <c r="G379" s="22"/>
    </row>
    <row r="380" spans="1:7" x14ac:dyDescent="0.25">
      <c r="A380" t="s">
        <v>541</v>
      </c>
      <c r="B380" s="5" t="s">
        <v>542</v>
      </c>
      <c r="C380" s="6" t="s">
        <v>37</v>
      </c>
      <c r="D380" s="7" t="s">
        <v>545</v>
      </c>
      <c r="E380" s="8">
        <v>9733.01</v>
      </c>
      <c r="F380" s="9">
        <v>9977.31</v>
      </c>
      <c r="G380" s="22">
        <v>2.5100148874808437E-2</v>
      </c>
    </row>
    <row r="381" spans="1:7" x14ac:dyDescent="0.25">
      <c r="A381" t="s">
        <v>541</v>
      </c>
      <c r="B381" s="5" t="s">
        <v>542</v>
      </c>
      <c r="C381" s="6" t="s">
        <v>39</v>
      </c>
      <c r="D381" s="7" t="s">
        <v>546</v>
      </c>
      <c r="E381" s="8">
        <v>291.24</v>
      </c>
      <c r="F381" s="9">
        <v>1154.99</v>
      </c>
      <c r="G381" s="22">
        <v>2.9657670649636039</v>
      </c>
    </row>
    <row r="382" spans="1:7" x14ac:dyDescent="0.25">
      <c r="A382" t="s">
        <v>541</v>
      </c>
      <c r="B382" s="5" t="s">
        <v>542</v>
      </c>
      <c r="C382" s="6" t="s">
        <v>41</v>
      </c>
      <c r="D382" s="7" t="s">
        <v>547</v>
      </c>
      <c r="E382" s="8">
        <v>13982.96</v>
      </c>
      <c r="F382" s="9">
        <v>14333.93</v>
      </c>
      <c r="G382" s="22">
        <v>2.5099835800145406E-2</v>
      </c>
    </row>
    <row r="383" spans="1:7" x14ac:dyDescent="0.25">
      <c r="A383" t="s">
        <v>541</v>
      </c>
      <c r="B383" s="5" t="s">
        <v>542</v>
      </c>
      <c r="C383" s="6" t="s">
        <v>43</v>
      </c>
      <c r="D383" s="7" t="s">
        <v>548</v>
      </c>
      <c r="E383" s="8">
        <v>23100.49</v>
      </c>
      <c r="F383" s="9">
        <v>23680.31</v>
      </c>
      <c r="G383" s="22">
        <v>2.5099900478301528E-2</v>
      </c>
    </row>
    <row r="384" spans="1:7" x14ac:dyDescent="0.25">
      <c r="A384" t="s">
        <v>541</v>
      </c>
      <c r="B384" s="5" t="s">
        <v>542</v>
      </c>
      <c r="C384" s="6" t="s">
        <v>45</v>
      </c>
      <c r="D384" s="7" t="s">
        <v>549</v>
      </c>
      <c r="E384" s="8">
        <v>0</v>
      </c>
      <c r="F384" s="9">
        <v>0</v>
      </c>
      <c r="G384" s="22"/>
    </row>
    <row r="385" spans="1:7" x14ac:dyDescent="0.25">
      <c r="A385" t="s">
        <v>541</v>
      </c>
      <c r="B385" s="5" t="s">
        <v>542</v>
      </c>
      <c r="C385" s="6" t="s">
        <v>47</v>
      </c>
      <c r="D385" s="7" t="s">
        <v>550</v>
      </c>
      <c r="E385" s="8">
        <v>77842.09</v>
      </c>
      <c r="F385" s="9">
        <v>103057.64</v>
      </c>
      <c r="G385" s="22">
        <v>0.32393207839100935</v>
      </c>
    </row>
    <row r="386" spans="1:7" x14ac:dyDescent="0.25">
      <c r="A386" t="s">
        <v>541</v>
      </c>
      <c r="B386" s="5" t="s">
        <v>542</v>
      </c>
      <c r="C386" s="6" t="s">
        <v>49</v>
      </c>
      <c r="D386" s="7" t="s">
        <v>551</v>
      </c>
      <c r="E386" s="8">
        <v>212.76</v>
      </c>
      <c r="F386" s="9">
        <v>212.76</v>
      </c>
      <c r="G386" s="22">
        <v>0</v>
      </c>
    </row>
    <row r="387" spans="1:7" x14ac:dyDescent="0.25">
      <c r="A387" t="s">
        <v>541</v>
      </c>
      <c r="B387" s="5" t="s">
        <v>542</v>
      </c>
      <c r="C387" s="6" t="s">
        <v>51</v>
      </c>
      <c r="D387" s="7" t="s">
        <v>552</v>
      </c>
      <c r="E387" s="8">
        <v>68072.600000000006</v>
      </c>
      <c r="F387" s="9">
        <v>160216.24</v>
      </c>
      <c r="G387" s="22">
        <v>1.3536083534344212</v>
      </c>
    </row>
    <row r="388" spans="1:7" x14ac:dyDescent="0.25">
      <c r="A388" t="s">
        <v>541</v>
      </c>
      <c r="B388" s="5" t="s">
        <v>542</v>
      </c>
      <c r="C388" s="6" t="s">
        <v>53</v>
      </c>
      <c r="D388" s="7" t="s">
        <v>553</v>
      </c>
      <c r="E388" s="8">
        <v>91857.19</v>
      </c>
      <c r="F388" s="9">
        <v>0</v>
      </c>
      <c r="G388" s="22">
        <v>-1</v>
      </c>
    </row>
    <row r="389" spans="1:7" x14ac:dyDescent="0.25">
      <c r="A389" t="s">
        <v>541</v>
      </c>
      <c r="B389" s="5" t="s">
        <v>542</v>
      </c>
      <c r="C389" s="6" t="s">
        <v>55</v>
      </c>
      <c r="D389" s="7" t="s">
        <v>554</v>
      </c>
      <c r="E389" s="8">
        <v>1</v>
      </c>
      <c r="F389" s="9">
        <v>1</v>
      </c>
      <c r="G389" s="22">
        <v>0</v>
      </c>
    </row>
    <row r="390" spans="1:7" x14ac:dyDescent="0.25">
      <c r="A390" t="s">
        <v>541</v>
      </c>
      <c r="B390" s="5" t="s">
        <v>542</v>
      </c>
      <c r="C390" s="6" t="s">
        <v>57</v>
      </c>
      <c r="D390" s="7" t="s">
        <v>555</v>
      </c>
      <c r="E390" s="8">
        <v>212.76</v>
      </c>
      <c r="F390" s="9">
        <v>212.76</v>
      </c>
      <c r="G390" s="22">
        <v>0</v>
      </c>
    </row>
    <row r="391" spans="1:7" x14ac:dyDescent="0.25">
      <c r="A391" t="s">
        <v>541</v>
      </c>
      <c r="B391" s="5" t="s">
        <v>542</v>
      </c>
      <c r="C391" s="6" t="s">
        <v>10</v>
      </c>
      <c r="D391" s="7" t="s">
        <v>556</v>
      </c>
      <c r="E391" s="8">
        <v>83274.36</v>
      </c>
      <c r="F391" s="9">
        <v>98013.73</v>
      </c>
      <c r="G391" s="22">
        <v>0.17699769773073001</v>
      </c>
    </row>
    <row r="392" spans="1:7" x14ac:dyDescent="0.25">
      <c r="A392" t="s">
        <v>541</v>
      </c>
      <c r="B392" s="5" t="s">
        <v>542</v>
      </c>
      <c r="C392" s="6" t="s">
        <v>62</v>
      </c>
      <c r="D392" s="7" t="s">
        <v>557</v>
      </c>
      <c r="E392" s="8">
        <v>0</v>
      </c>
      <c r="F392" s="9">
        <v>0</v>
      </c>
      <c r="G392" s="22"/>
    </row>
    <row r="393" spans="1:7" x14ac:dyDescent="0.25">
      <c r="A393" s="10" t="s">
        <v>541</v>
      </c>
      <c r="B393" s="6" t="s">
        <v>558</v>
      </c>
      <c r="C393" s="6" t="s">
        <v>90</v>
      </c>
      <c r="D393" s="7" t="s">
        <v>559</v>
      </c>
      <c r="E393" s="8">
        <v>12000</v>
      </c>
      <c r="F393" s="8">
        <v>9000</v>
      </c>
      <c r="G393" s="23">
        <v>-0.25</v>
      </c>
    </row>
    <row r="394" spans="1:7" x14ac:dyDescent="0.25">
      <c r="A394" s="10" t="s">
        <v>541</v>
      </c>
      <c r="B394" s="6" t="s">
        <v>558</v>
      </c>
      <c r="C394" s="6" t="s">
        <v>92</v>
      </c>
      <c r="D394" s="7" t="s">
        <v>560</v>
      </c>
      <c r="E394" s="8">
        <v>5000</v>
      </c>
      <c r="F394" s="8">
        <v>5000</v>
      </c>
      <c r="G394" s="23">
        <v>0</v>
      </c>
    </row>
    <row r="395" spans="1:7" x14ac:dyDescent="0.25">
      <c r="A395" s="10" t="s">
        <v>541</v>
      </c>
      <c r="B395" s="6" t="s">
        <v>561</v>
      </c>
      <c r="C395" s="6" t="s">
        <v>66</v>
      </c>
      <c r="D395" s="7" t="s">
        <v>67</v>
      </c>
      <c r="E395" s="8">
        <v>5500</v>
      </c>
      <c r="F395" s="8">
        <v>10500</v>
      </c>
      <c r="G395" s="23">
        <v>0.90909090909090906</v>
      </c>
    </row>
    <row r="396" spans="1:7" x14ac:dyDescent="0.25">
      <c r="A396" s="10" t="s">
        <v>541</v>
      </c>
      <c r="B396" s="6" t="s">
        <v>562</v>
      </c>
      <c r="C396" s="6" t="s">
        <v>185</v>
      </c>
      <c r="D396" s="7" t="s">
        <v>563</v>
      </c>
      <c r="E396" s="8">
        <v>8000</v>
      </c>
      <c r="F396" s="8">
        <v>8000</v>
      </c>
      <c r="G396" s="23">
        <v>0</v>
      </c>
    </row>
    <row r="397" spans="1:7" x14ac:dyDescent="0.25">
      <c r="A397" s="10" t="s">
        <v>541</v>
      </c>
      <c r="B397" s="6" t="s">
        <v>561</v>
      </c>
      <c r="C397" s="6" t="s">
        <v>564</v>
      </c>
      <c r="D397" s="7" t="s">
        <v>565</v>
      </c>
      <c r="E397" s="8">
        <v>4000</v>
      </c>
      <c r="F397" s="8">
        <v>8500</v>
      </c>
      <c r="G397" s="23">
        <v>1.125</v>
      </c>
    </row>
    <row r="398" spans="1:7" x14ac:dyDescent="0.25">
      <c r="A398" s="10" t="s">
        <v>541</v>
      </c>
      <c r="B398" s="6" t="s">
        <v>562</v>
      </c>
      <c r="C398" s="6" t="s">
        <v>564</v>
      </c>
      <c r="D398" s="7" t="s">
        <v>566</v>
      </c>
      <c r="E398" s="8">
        <v>8000</v>
      </c>
      <c r="F398" s="8">
        <v>7000</v>
      </c>
      <c r="G398" s="23">
        <v>-0.125</v>
      </c>
    </row>
    <row r="399" spans="1:7" x14ac:dyDescent="0.25">
      <c r="A399" s="10" t="s">
        <v>541</v>
      </c>
      <c r="B399" s="6" t="s">
        <v>567</v>
      </c>
      <c r="C399" s="6" t="s">
        <v>564</v>
      </c>
      <c r="D399" s="7" t="s">
        <v>568</v>
      </c>
      <c r="E399" s="8">
        <v>20000</v>
      </c>
      <c r="F399" s="8">
        <v>22000</v>
      </c>
      <c r="G399" s="23">
        <v>0.1</v>
      </c>
    </row>
    <row r="400" spans="1:7" x14ac:dyDescent="0.25">
      <c r="A400" s="10" t="s">
        <v>541</v>
      </c>
      <c r="B400" s="6" t="s">
        <v>567</v>
      </c>
      <c r="C400" s="6" t="s">
        <v>456</v>
      </c>
      <c r="D400" s="7" t="s">
        <v>569</v>
      </c>
      <c r="E400" s="8">
        <v>15000</v>
      </c>
      <c r="F400" s="8">
        <v>16000</v>
      </c>
      <c r="G400" s="23">
        <v>6.6666666666666666E-2</v>
      </c>
    </row>
    <row r="401" spans="1:7" x14ac:dyDescent="0.25">
      <c r="A401" s="10" t="s">
        <v>541</v>
      </c>
      <c r="B401" s="6" t="s">
        <v>561</v>
      </c>
      <c r="C401" s="6" t="s">
        <v>72</v>
      </c>
      <c r="D401" s="7" t="s">
        <v>186</v>
      </c>
      <c r="E401" s="8">
        <v>0</v>
      </c>
      <c r="F401" s="8">
        <v>0</v>
      </c>
    </row>
    <row r="402" spans="1:7" x14ac:dyDescent="0.25">
      <c r="A402" s="10" t="s">
        <v>541</v>
      </c>
      <c r="B402" s="6" t="s">
        <v>567</v>
      </c>
      <c r="C402" s="6" t="s">
        <v>72</v>
      </c>
      <c r="D402" s="7" t="s">
        <v>570</v>
      </c>
      <c r="E402" s="8">
        <v>25000</v>
      </c>
      <c r="F402" s="8">
        <v>23000</v>
      </c>
      <c r="G402" s="23">
        <v>-0.08</v>
      </c>
    </row>
    <row r="403" spans="1:7" x14ac:dyDescent="0.25">
      <c r="A403" s="10" t="s">
        <v>541</v>
      </c>
      <c r="B403" s="6" t="s">
        <v>567</v>
      </c>
      <c r="C403" s="6" t="s">
        <v>571</v>
      </c>
      <c r="D403" s="7" t="s">
        <v>572</v>
      </c>
      <c r="E403" s="8">
        <v>4500</v>
      </c>
      <c r="F403" s="8">
        <v>5500</v>
      </c>
      <c r="G403" s="23">
        <v>0.22222222222222221</v>
      </c>
    </row>
    <row r="404" spans="1:7" x14ac:dyDescent="0.25">
      <c r="A404" s="10" t="s">
        <v>541</v>
      </c>
      <c r="B404" s="6" t="s">
        <v>573</v>
      </c>
      <c r="C404" s="6" t="s">
        <v>75</v>
      </c>
      <c r="D404" s="7" t="s">
        <v>574</v>
      </c>
      <c r="E404" s="8">
        <v>110000</v>
      </c>
      <c r="F404" s="8">
        <v>100000</v>
      </c>
      <c r="G404" s="23">
        <v>-9.0909090909090912E-2</v>
      </c>
    </row>
    <row r="405" spans="1:7" x14ac:dyDescent="0.25">
      <c r="A405" s="10" t="s">
        <v>541</v>
      </c>
      <c r="B405" s="6" t="s">
        <v>573</v>
      </c>
      <c r="C405" s="6" t="s">
        <v>338</v>
      </c>
      <c r="D405" s="7" t="s">
        <v>575</v>
      </c>
      <c r="E405" s="8">
        <v>65000</v>
      </c>
      <c r="F405" s="8">
        <v>66000</v>
      </c>
      <c r="G405" s="23">
        <v>1.5384615384615385E-2</v>
      </c>
    </row>
    <row r="406" spans="1:7" x14ac:dyDescent="0.25">
      <c r="A406" t="s">
        <v>541</v>
      </c>
      <c r="B406" s="5" t="s">
        <v>542</v>
      </c>
      <c r="C406" s="6" t="s">
        <v>394</v>
      </c>
      <c r="D406" s="7" t="s">
        <v>576</v>
      </c>
      <c r="E406" s="8">
        <v>5000</v>
      </c>
      <c r="F406" s="8">
        <v>5000</v>
      </c>
      <c r="G406" s="23">
        <v>0</v>
      </c>
    </row>
    <row r="407" spans="1:7" x14ac:dyDescent="0.25">
      <c r="A407" t="s">
        <v>541</v>
      </c>
      <c r="B407" s="5" t="s">
        <v>577</v>
      </c>
      <c r="C407" s="6" t="s">
        <v>461</v>
      </c>
      <c r="D407" s="7" t="s">
        <v>578</v>
      </c>
      <c r="E407" s="8">
        <v>30000</v>
      </c>
      <c r="F407" s="8">
        <v>30000</v>
      </c>
      <c r="G407" s="23">
        <v>0</v>
      </c>
    </row>
    <row r="408" spans="1:7" x14ac:dyDescent="0.25">
      <c r="A408" t="s">
        <v>541</v>
      </c>
      <c r="B408" s="5" t="s">
        <v>577</v>
      </c>
      <c r="C408" s="6" t="s">
        <v>579</v>
      </c>
      <c r="D408" s="7" t="s">
        <v>580</v>
      </c>
      <c r="E408" s="8">
        <v>3300</v>
      </c>
      <c r="F408" s="8">
        <v>3300</v>
      </c>
      <c r="G408" s="23">
        <v>0</v>
      </c>
    </row>
    <row r="409" spans="1:7" x14ac:dyDescent="0.25">
      <c r="A409" t="s">
        <v>541</v>
      </c>
      <c r="B409" s="5" t="s">
        <v>577</v>
      </c>
      <c r="C409" s="6" t="s">
        <v>581</v>
      </c>
      <c r="D409" s="7" t="s">
        <v>582</v>
      </c>
      <c r="E409" s="8">
        <v>3700</v>
      </c>
      <c r="F409" s="8">
        <v>3700</v>
      </c>
      <c r="G409" s="23">
        <v>0</v>
      </c>
    </row>
    <row r="410" spans="1:7" x14ac:dyDescent="0.25">
      <c r="A410" t="s">
        <v>541</v>
      </c>
      <c r="B410" s="5" t="s">
        <v>577</v>
      </c>
      <c r="C410" s="6" t="s">
        <v>583</v>
      </c>
      <c r="D410" s="7" t="s">
        <v>584</v>
      </c>
      <c r="E410" s="8">
        <v>15000</v>
      </c>
      <c r="F410" s="8">
        <v>15000</v>
      </c>
      <c r="G410" s="23">
        <v>0</v>
      </c>
    </row>
    <row r="411" spans="1:7" x14ac:dyDescent="0.25">
      <c r="A411" t="s">
        <v>541</v>
      </c>
      <c r="B411" s="5" t="s">
        <v>561</v>
      </c>
      <c r="C411" s="6" t="s">
        <v>585</v>
      </c>
      <c r="D411" s="7" t="s">
        <v>586</v>
      </c>
      <c r="E411" s="8">
        <v>25000</v>
      </c>
      <c r="F411" s="8">
        <v>0</v>
      </c>
      <c r="G411" s="23">
        <v>-1</v>
      </c>
    </row>
    <row r="412" spans="1:7" x14ac:dyDescent="0.25">
      <c r="A412" t="s">
        <v>541</v>
      </c>
      <c r="B412" s="5" t="s">
        <v>558</v>
      </c>
      <c r="C412" s="6" t="s">
        <v>587</v>
      </c>
      <c r="D412" s="7" t="s">
        <v>588</v>
      </c>
      <c r="E412" s="8">
        <v>5000</v>
      </c>
      <c r="F412" s="8">
        <v>3000</v>
      </c>
      <c r="G412" s="23">
        <v>-0.4</v>
      </c>
    </row>
    <row r="413" spans="1:7" x14ac:dyDescent="0.25">
      <c r="A413" t="s">
        <v>541</v>
      </c>
      <c r="B413" s="5" t="s">
        <v>558</v>
      </c>
      <c r="C413" s="6" t="s">
        <v>227</v>
      </c>
      <c r="D413" s="7" t="s">
        <v>589</v>
      </c>
      <c r="E413" s="8">
        <v>20000</v>
      </c>
      <c r="F413" s="8">
        <v>10000</v>
      </c>
      <c r="G413" s="23">
        <v>-0.5</v>
      </c>
    </row>
    <row r="414" spans="1:7" x14ac:dyDescent="0.25">
      <c r="A414" s="21">
        <v>40400</v>
      </c>
      <c r="B414" s="54"/>
      <c r="C414" s="54"/>
      <c r="D414" s="18" t="s">
        <v>1073</v>
      </c>
      <c r="E414" s="19">
        <f>SUM(E378:E413)</f>
        <v>772573.14</v>
      </c>
      <c r="F414" s="19">
        <f>SUM(F378:F413)</f>
        <v>776729.66999999993</v>
      </c>
      <c r="G414" s="24">
        <v>5.380111972311012E-3</v>
      </c>
    </row>
    <row r="415" spans="1:7" x14ac:dyDescent="0.25">
      <c r="A415" t="s">
        <v>590</v>
      </c>
      <c r="B415" s="5" t="s">
        <v>30</v>
      </c>
      <c r="C415" s="6" t="s">
        <v>33</v>
      </c>
      <c r="D415" s="7" t="s">
        <v>591</v>
      </c>
      <c r="E415" s="8">
        <v>14992.68</v>
      </c>
      <c r="F415" s="9">
        <v>0</v>
      </c>
      <c r="G415" s="22">
        <v>-1</v>
      </c>
    </row>
    <row r="416" spans="1:7" x14ac:dyDescent="0.25">
      <c r="A416" t="s">
        <v>590</v>
      </c>
      <c r="B416" s="5" t="s">
        <v>30</v>
      </c>
      <c r="C416" s="6" t="s">
        <v>35</v>
      </c>
      <c r="D416" s="7" t="s">
        <v>592</v>
      </c>
      <c r="E416" s="8">
        <v>11482.83</v>
      </c>
      <c r="F416" s="9">
        <v>0</v>
      </c>
      <c r="G416" s="22">
        <v>-1</v>
      </c>
    </row>
    <row r="417" spans="1:7" x14ac:dyDescent="0.25">
      <c r="A417" t="s">
        <v>590</v>
      </c>
      <c r="B417" s="5" t="s">
        <v>30</v>
      </c>
      <c r="C417" s="6" t="s">
        <v>39</v>
      </c>
      <c r="D417" s="7" t="s">
        <v>593</v>
      </c>
      <c r="E417" s="8">
        <v>5900.88</v>
      </c>
      <c r="F417" s="9">
        <v>0</v>
      </c>
      <c r="G417" s="22">
        <v>-1</v>
      </c>
    </row>
    <row r="418" spans="1:7" x14ac:dyDescent="0.25">
      <c r="A418" t="s">
        <v>590</v>
      </c>
      <c r="B418" s="5" t="s">
        <v>30</v>
      </c>
      <c r="C418" s="6" t="s">
        <v>41</v>
      </c>
      <c r="D418" s="7" t="s">
        <v>594</v>
      </c>
      <c r="E418" s="8">
        <v>14712.76</v>
      </c>
      <c r="F418" s="9">
        <v>0</v>
      </c>
      <c r="G418" s="22">
        <v>-1</v>
      </c>
    </row>
    <row r="419" spans="1:7" x14ac:dyDescent="0.25">
      <c r="A419" t="s">
        <v>590</v>
      </c>
      <c r="B419" s="5" t="s">
        <v>30</v>
      </c>
      <c r="C419" s="6" t="s">
        <v>43</v>
      </c>
      <c r="D419" s="7" t="s">
        <v>595</v>
      </c>
      <c r="E419" s="8">
        <v>27931.4</v>
      </c>
      <c r="F419" s="9">
        <v>0</v>
      </c>
      <c r="G419" s="22">
        <v>-1</v>
      </c>
    </row>
    <row r="420" spans="1:7" x14ac:dyDescent="0.25">
      <c r="A420" t="s">
        <v>590</v>
      </c>
      <c r="B420" s="5" t="s">
        <v>30</v>
      </c>
      <c r="C420" s="6" t="s">
        <v>55</v>
      </c>
      <c r="D420" s="7" t="s">
        <v>596</v>
      </c>
      <c r="E420" s="8">
        <v>0</v>
      </c>
      <c r="F420" s="9">
        <v>0</v>
      </c>
      <c r="G420" s="22"/>
    </row>
    <row r="421" spans="1:7" x14ac:dyDescent="0.25">
      <c r="A421" t="s">
        <v>590</v>
      </c>
      <c r="B421" s="5" t="s">
        <v>30</v>
      </c>
      <c r="C421" s="6" t="s">
        <v>10</v>
      </c>
      <c r="D421" s="7" t="s">
        <v>597</v>
      </c>
      <c r="E421" s="8">
        <v>18362.759999999998</v>
      </c>
      <c r="F421" s="9">
        <v>0</v>
      </c>
      <c r="G421" s="22">
        <v>-1</v>
      </c>
    </row>
    <row r="422" spans="1:7" x14ac:dyDescent="0.25">
      <c r="A422" s="10" t="s">
        <v>590</v>
      </c>
      <c r="B422" s="6" t="s">
        <v>30</v>
      </c>
      <c r="C422" s="6" t="s">
        <v>210</v>
      </c>
      <c r="D422" s="7" t="s">
        <v>211</v>
      </c>
      <c r="E422" s="8">
        <v>2500</v>
      </c>
      <c r="F422" s="8">
        <v>3700</v>
      </c>
      <c r="G422" s="23">
        <v>0.48</v>
      </c>
    </row>
    <row r="423" spans="1:7" x14ac:dyDescent="0.25">
      <c r="A423" s="10" t="s">
        <v>590</v>
      </c>
      <c r="B423" s="6" t="s">
        <v>598</v>
      </c>
      <c r="C423" s="6" t="s">
        <v>599</v>
      </c>
      <c r="D423" s="7" t="s">
        <v>600</v>
      </c>
      <c r="E423" s="8">
        <v>0</v>
      </c>
      <c r="F423" s="8">
        <v>3000</v>
      </c>
    </row>
    <row r="424" spans="1:7" x14ac:dyDescent="0.25">
      <c r="A424" s="10" t="s">
        <v>590</v>
      </c>
      <c r="B424" s="6" t="s">
        <v>598</v>
      </c>
      <c r="C424" s="6" t="s">
        <v>81</v>
      </c>
      <c r="D424" s="7" t="s">
        <v>601</v>
      </c>
      <c r="E424" s="8">
        <v>8750</v>
      </c>
      <c r="F424" s="8">
        <v>0</v>
      </c>
      <c r="G424" s="23">
        <v>-1</v>
      </c>
    </row>
    <row r="425" spans="1:7" x14ac:dyDescent="0.25">
      <c r="A425" s="10" t="s">
        <v>590</v>
      </c>
      <c r="B425" s="6" t="s">
        <v>602</v>
      </c>
      <c r="C425" s="6" t="s">
        <v>185</v>
      </c>
      <c r="D425" s="7" t="s">
        <v>186</v>
      </c>
      <c r="E425" s="8">
        <v>6000</v>
      </c>
      <c r="F425" s="8">
        <v>0</v>
      </c>
      <c r="G425" s="23">
        <v>-1</v>
      </c>
    </row>
    <row r="426" spans="1:7" x14ac:dyDescent="0.25">
      <c r="A426" s="10" t="s">
        <v>590</v>
      </c>
      <c r="B426" s="6" t="s">
        <v>602</v>
      </c>
      <c r="C426" s="6" t="s">
        <v>81</v>
      </c>
      <c r="D426" s="7" t="s">
        <v>603</v>
      </c>
      <c r="E426" s="8">
        <v>8000</v>
      </c>
      <c r="F426" s="8">
        <v>15000</v>
      </c>
      <c r="G426" s="23">
        <v>0.875</v>
      </c>
    </row>
    <row r="427" spans="1:7" x14ac:dyDescent="0.25">
      <c r="A427" s="10" t="s">
        <v>590</v>
      </c>
      <c r="B427" s="6" t="s">
        <v>604</v>
      </c>
      <c r="C427" s="6" t="s">
        <v>212</v>
      </c>
      <c r="D427" s="7" t="s">
        <v>605</v>
      </c>
      <c r="E427" s="8">
        <v>1500</v>
      </c>
      <c r="F427" s="8">
        <v>0</v>
      </c>
      <c r="G427" s="23">
        <v>-1</v>
      </c>
    </row>
    <row r="428" spans="1:7" x14ac:dyDescent="0.25">
      <c r="A428" s="10" t="s">
        <v>590</v>
      </c>
      <c r="B428" s="6" t="s">
        <v>604</v>
      </c>
      <c r="C428" s="6" t="s">
        <v>81</v>
      </c>
      <c r="D428" s="7" t="s">
        <v>606</v>
      </c>
      <c r="E428" s="8">
        <v>24000</v>
      </c>
      <c r="F428" s="8">
        <v>24000</v>
      </c>
      <c r="G428" s="23">
        <v>0</v>
      </c>
    </row>
    <row r="429" spans="1:7" x14ac:dyDescent="0.25">
      <c r="A429" t="s">
        <v>590</v>
      </c>
      <c r="B429" s="5" t="s">
        <v>602</v>
      </c>
      <c r="C429" s="6" t="s">
        <v>383</v>
      </c>
      <c r="D429" s="7" t="s">
        <v>607</v>
      </c>
      <c r="E429" s="8">
        <v>60000</v>
      </c>
      <c r="F429" s="8">
        <v>60000</v>
      </c>
      <c r="G429" s="23">
        <v>0</v>
      </c>
    </row>
    <row r="430" spans="1:7" x14ac:dyDescent="0.25">
      <c r="A430" t="s">
        <v>590</v>
      </c>
      <c r="B430" s="5" t="s">
        <v>602</v>
      </c>
      <c r="C430" s="6" t="s">
        <v>385</v>
      </c>
      <c r="D430" s="7" t="s">
        <v>386</v>
      </c>
      <c r="E430" s="8">
        <v>0</v>
      </c>
      <c r="F430" s="8">
        <v>1200</v>
      </c>
    </row>
    <row r="431" spans="1:7" x14ac:dyDescent="0.25">
      <c r="A431" s="21">
        <v>40401</v>
      </c>
      <c r="B431" s="54"/>
      <c r="C431" s="54"/>
      <c r="D431" s="18" t="s">
        <v>1074</v>
      </c>
      <c r="E431" s="19">
        <f>SUM(E415:E430)</f>
        <v>204133.31</v>
      </c>
      <c r="F431" s="19">
        <f>SUM(F415:F430)</f>
        <v>106900</v>
      </c>
      <c r="G431" s="24">
        <v>-0.47632260506626772</v>
      </c>
    </row>
    <row r="432" spans="1:7" x14ac:dyDescent="0.25">
      <c r="A432" t="s">
        <v>608</v>
      </c>
      <c r="B432" s="5" t="s">
        <v>609</v>
      </c>
      <c r="C432" s="6" t="s">
        <v>47</v>
      </c>
      <c r="D432" s="7" t="s">
        <v>610</v>
      </c>
      <c r="E432" s="8">
        <v>86694.47</v>
      </c>
      <c r="F432" s="9">
        <v>88605.46</v>
      </c>
      <c r="G432" s="22">
        <v>2.2042813111378446E-2</v>
      </c>
    </row>
    <row r="433" spans="1:7" x14ac:dyDescent="0.25">
      <c r="A433" t="s">
        <v>608</v>
      </c>
      <c r="B433" s="5" t="s">
        <v>609</v>
      </c>
      <c r="C433" s="6" t="s">
        <v>49</v>
      </c>
      <c r="D433" s="7" t="s">
        <v>611</v>
      </c>
      <c r="E433" s="8">
        <v>212.76</v>
      </c>
      <c r="F433" s="9">
        <v>212.76</v>
      </c>
      <c r="G433" s="22">
        <v>0</v>
      </c>
    </row>
    <row r="434" spans="1:7" x14ac:dyDescent="0.25">
      <c r="A434" t="s">
        <v>608</v>
      </c>
      <c r="B434" s="5" t="s">
        <v>609</v>
      </c>
      <c r="C434" s="6" t="s">
        <v>51</v>
      </c>
      <c r="D434" s="7" t="s">
        <v>612</v>
      </c>
      <c r="E434" s="8">
        <v>124316.97</v>
      </c>
      <c r="F434" s="9">
        <v>130202.85</v>
      </c>
      <c r="G434" s="22">
        <v>4.7345748532963798E-2</v>
      </c>
    </row>
    <row r="435" spans="1:7" x14ac:dyDescent="0.25">
      <c r="A435" t="s">
        <v>608</v>
      </c>
      <c r="B435" s="5" t="s">
        <v>609</v>
      </c>
      <c r="C435" s="6" t="s">
        <v>53</v>
      </c>
      <c r="D435" s="7" t="s">
        <v>613</v>
      </c>
      <c r="E435" s="8">
        <v>22158.799999999999</v>
      </c>
      <c r="F435" s="9">
        <v>23032.74</v>
      </c>
      <c r="G435" s="22">
        <v>3.9439861364333917E-2</v>
      </c>
    </row>
    <row r="436" spans="1:7" x14ac:dyDescent="0.25">
      <c r="A436" t="s">
        <v>608</v>
      </c>
      <c r="B436" s="5" t="s">
        <v>609</v>
      </c>
      <c r="C436" s="6" t="s">
        <v>57</v>
      </c>
      <c r="D436" s="7" t="s">
        <v>614</v>
      </c>
      <c r="E436" s="8">
        <v>212.76</v>
      </c>
      <c r="F436" s="9">
        <v>212.76</v>
      </c>
      <c r="G436" s="22">
        <v>0</v>
      </c>
    </row>
    <row r="437" spans="1:7" x14ac:dyDescent="0.25">
      <c r="A437" t="s">
        <v>608</v>
      </c>
      <c r="B437" s="5" t="s">
        <v>609</v>
      </c>
      <c r="C437" s="6" t="s">
        <v>10</v>
      </c>
      <c r="D437" s="7" t="s">
        <v>615</v>
      </c>
      <c r="E437" s="8">
        <v>78319.92</v>
      </c>
      <c r="F437" s="9">
        <v>84193.91</v>
      </c>
      <c r="G437" s="22">
        <v>7.4999948927424911E-2</v>
      </c>
    </row>
    <row r="438" spans="1:7" x14ac:dyDescent="0.25">
      <c r="A438" s="10" t="s">
        <v>608</v>
      </c>
      <c r="B438" s="6" t="s">
        <v>616</v>
      </c>
      <c r="C438" s="6" t="s">
        <v>252</v>
      </c>
      <c r="D438" s="7" t="s">
        <v>617</v>
      </c>
      <c r="E438" s="8">
        <v>1500</v>
      </c>
      <c r="F438" s="8">
        <v>2000</v>
      </c>
      <c r="G438" s="23">
        <v>0.33333333333333331</v>
      </c>
    </row>
    <row r="439" spans="1:7" x14ac:dyDescent="0.25">
      <c r="A439" s="10" t="s">
        <v>608</v>
      </c>
      <c r="B439" s="6" t="s">
        <v>616</v>
      </c>
      <c r="C439" s="6" t="s">
        <v>185</v>
      </c>
      <c r="D439" s="7" t="s">
        <v>618</v>
      </c>
      <c r="E439" s="8">
        <v>1500</v>
      </c>
      <c r="F439" s="8">
        <v>1500</v>
      </c>
      <c r="G439" s="23">
        <v>0</v>
      </c>
    </row>
    <row r="440" spans="1:7" x14ac:dyDescent="0.25">
      <c r="A440" s="10" t="s">
        <v>608</v>
      </c>
      <c r="B440" s="6" t="s">
        <v>616</v>
      </c>
      <c r="C440" s="6" t="s">
        <v>564</v>
      </c>
      <c r="D440" s="7" t="s">
        <v>619</v>
      </c>
      <c r="E440" s="8">
        <v>29500</v>
      </c>
      <c r="F440" s="8">
        <v>40500</v>
      </c>
      <c r="G440" s="23">
        <v>0.3728813559322034</v>
      </c>
    </row>
    <row r="441" spans="1:7" x14ac:dyDescent="0.25">
      <c r="A441" t="s">
        <v>608</v>
      </c>
      <c r="B441" s="5" t="s">
        <v>616</v>
      </c>
      <c r="C441" s="6" t="s">
        <v>341</v>
      </c>
      <c r="D441" s="7" t="s">
        <v>620</v>
      </c>
      <c r="E441" s="8">
        <v>2000</v>
      </c>
      <c r="F441" s="8">
        <v>2500</v>
      </c>
      <c r="G441" s="23">
        <v>0.25</v>
      </c>
    </row>
    <row r="442" spans="1:7" x14ac:dyDescent="0.25">
      <c r="A442" s="21">
        <v>40403</v>
      </c>
      <c r="B442" s="54"/>
      <c r="C442" s="54"/>
      <c r="D442" s="18" t="s">
        <v>1075</v>
      </c>
      <c r="E442" s="19">
        <f>SUM(E432:E441)</f>
        <v>346415.68</v>
      </c>
      <c r="F442" s="19">
        <f>SUM(F432:F441)</f>
        <v>372960.48</v>
      </c>
      <c r="G442" s="24">
        <v>7.6627016421427538E-2</v>
      </c>
    </row>
    <row r="443" spans="1:7" x14ac:dyDescent="0.25">
      <c r="A443" t="s">
        <v>621</v>
      </c>
      <c r="B443" s="5" t="s">
        <v>622</v>
      </c>
      <c r="C443" s="6" t="s">
        <v>33</v>
      </c>
      <c r="D443" s="7" t="s">
        <v>623</v>
      </c>
      <c r="E443" s="8">
        <v>14992.68</v>
      </c>
      <c r="F443" s="9">
        <v>15369</v>
      </c>
      <c r="G443" s="22">
        <v>2.510024892147366E-2</v>
      </c>
    </row>
    <row r="444" spans="1:7" x14ac:dyDescent="0.25">
      <c r="A444" t="s">
        <v>621</v>
      </c>
      <c r="B444" s="6">
        <v>3400</v>
      </c>
      <c r="C444" s="6">
        <v>12006</v>
      </c>
      <c r="D444" s="15" t="s">
        <v>624</v>
      </c>
      <c r="E444" s="8">
        <v>0</v>
      </c>
      <c r="F444" s="9">
        <v>557.89</v>
      </c>
      <c r="G444" s="22"/>
    </row>
    <row r="445" spans="1:7" x14ac:dyDescent="0.25">
      <c r="A445" t="s">
        <v>621</v>
      </c>
      <c r="B445" s="5" t="s">
        <v>622</v>
      </c>
      <c r="C445" s="6" t="s">
        <v>41</v>
      </c>
      <c r="D445" s="7" t="s">
        <v>625</v>
      </c>
      <c r="E445" s="8">
        <v>8291.7800000000007</v>
      </c>
      <c r="F445" s="9">
        <v>8499.9</v>
      </c>
      <c r="G445" s="22">
        <v>2.5099556428173318E-2</v>
      </c>
    </row>
    <row r="446" spans="1:7" x14ac:dyDescent="0.25">
      <c r="A446" t="s">
        <v>621</v>
      </c>
      <c r="B446" s="5" t="s">
        <v>622</v>
      </c>
      <c r="C446" s="6" t="s">
        <v>43</v>
      </c>
      <c r="D446" s="7" t="s">
        <v>626</v>
      </c>
      <c r="E446" s="8">
        <v>14051.25</v>
      </c>
      <c r="F446" s="9">
        <v>14403.93</v>
      </c>
      <c r="G446" s="22">
        <v>2.5099546303709655E-2</v>
      </c>
    </row>
    <row r="447" spans="1:7" x14ac:dyDescent="0.25">
      <c r="A447" t="s">
        <v>621</v>
      </c>
      <c r="B447" s="5" t="s">
        <v>622</v>
      </c>
      <c r="C447" s="6" t="s">
        <v>47</v>
      </c>
      <c r="D447" s="7" t="s">
        <v>627</v>
      </c>
      <c r="E447" s="8">
        <v>17839.88</v>
      </c>
      <c r="F447" s="9">
        <v>26636.38</v>
      </c>
      <c r="G447" s="22">
        <v>0.4930806709462171</v>
      </c>
    </row>
    <row r="448" spans="1:7" x14ac:dyDescent="0.25">
      <c r="A448" t="s">
        <v>621</v>
      </c>
      <c r="B448" s="5" t="s">
        <v>622</v>
      </c>
      <c r="C448" s="6" t="s">
        <v>49</v>
      </c>
      <c r="D448" s="7" t="s">
        <v>628</v>
      </c>
      <c r="E448" s="8">
        <v>212.76</v>
      </c>
      <c r="F448" s="9">
        <v>212.76</v>
      </c>
      <c r="G448" s="22">
        <v>0</v>
      </c>
    </row>
    <row r="449" spans="1:7" x14ac:dyDescent="0.25">
      <c r="A449" t="s">
        <v>621</v>
      </c>
      <c r="B449" s="5" t="s">
        <v>622</v>
      </c>
      <c r="C449" s="6" t="s">
        <v>51</v>
      </c>
      <c r="D449" s="7" t="s">
        <v>629</v>
      </c>
      <c r="E449" s="8">
        <v>23385.01</v>
      </c>
      <c r="F449" s="9">
        <v>41572.089999999997</v>
      </c>
      <c r="G449" s="22">
        <v>0.77772384959424856</v>
      </c>
    </row>
    <row r="450" spans="1:7" x14ac:dyDescent="0.25">
      <c r="A450" t="s">
        <v>621</v>
      </c>
      <c r="B450" s="5" t="s">
        <v>622</v>
      </c>
      <c r="C450" s="6" t="s">
        <v>53</v>
      </c>
      <c r="D450" s="7" t="s">
        <v>630</v>
      </c>
      <c r="E450" s="8">
        <v>99034.1</v>
      </c>
      <c r="F450" s="9">
        <v>71450.429999999993</v>
      </c>
      <c r="G450" s="22">
        <v>-0.27852699221783217</v>
      </c>
    </row>
    <row r="451" spans="1:7" x14ac:dyDescent="0.25">
      <c r="A451" t="s">
        <v>621</v>
      </c>
      <c r="B451" s="5" t="s">
        <v>622</v>
      </c>
      <c r="C451" s="6" t="s">
        <v>55</v>
      </c>
      <c r="D451" s="7" t="s">
        <v>596</v>
      </c>
      <c r="E451" s="8">
        <v>0</v>
      </c>
      <c r="F451" s="9">
        <v>0</v>
      </c>
      <c r="G451" s="22"/>
    </row>
    <row r="452" spans="1:7" x14ac:dyDescent="0.25">
      <c r="A452" t="s">
        <v>621</v>
      </c>
      <c r="B452" s="5" t="s">
        <v>622</v>
      </c>
      <c r="C452" s="6" t="s">
        <v>57</v>
      </c>
      <c r="D452" s="7" t="s">
        <v>631</v>
      </c>
      <c r="E452" s="8">
        <v>212.76</v>
      </c>
      <c r="F452" s="9">
        <v>212.76</v>
      </c>
      <c r="G452" s="22">
        <v>0</v>
      </c>
    </row>
    <row r="453" spans="1:7" x14ac:dyDescent="0.25">
      <c r="A453" t="s">
        <v>621</v>
      </c>
      <c r="B453" s="5" t="s">
        <v>622</v>
      </c>
      <c r="C453" s="6" t="s">
        <v>10</v>
      </c>
      <c r="D453" s="7" t="s">
        <v>632</v>
      </c>
      <c r="E453" s="8">
        <v>56488.08</v>
      </c>
      <c r="F453" s="9">
        <v>58823.48</v>
      </c>
      <c r="G453" s="22">
        <v>4.1343235599439768E-2</v>
      </c>
    </row>
    <row r="454" spans="1:7" x14ac:dyDescent="0.25">
      <c r="A454" t="s">
        <v>621</v>
      </c>
      <c r="B454" s="5" t="s">
        <v>622</v>
      </c>
      <c r="C454" s="6" t="s">
        <v>62</v>
      </c>
      <c r="D454" s="7" t="s">
        <v>633</v>
      </c>
      <c r="E454" s="8">
        <v>2378.96</v>
      </c>
      <c r="F454" s="9">
        <v>2378.96</v>
      </c>
      <c r="G454" s="22">
        <v>0</v>
      </c>
    </row>
    <row r="455" spans="1:7" x14ac:dyDescent="0.25">
      <c r="A455" s="10" t="s">
        <v>621</v>
      </c>
      <c r="B455" s="6" t="s">
        <v>622</v>
      </c>
      <c r="C455" s="6" t="s">
        <v>272</v>
      </c>
      <c r="D455" s="7" t="s">
        <v>634</v>
      </c>
      <c r="E455" s="8">
        <v>9300</v>
      </c>
      <c r="F455" s="8">
        <v>9300</v>
      </c>
      <c r="G455" s="23">
        <v>0</v>
      </c>
    </row>
    <row r="456" spans="1:7" x14ac:dyDescent="0.25">
      <c r="A456" s="10" t="s">
        <v>621</v>
      </c>
      <c r="B456" s="6" t="s">
        <v>635</v>
      </c>
      <c r="C456" s="6" t="s">
        <v>636</v>
      </c>
      <c r="D456" s="7" t="s">
        <v>637</v>
      </c>
      <c r="E456" s="8">
        <v>3500</v>
      </c>
      <c r="F456" s="8">
        <v>2000</v>
      </c>
      <c r="G456" s="23">
        <v>-0.42857142857142855</v>
      </c>
    </row>
    <row r="457" spans="1:7" x14ac:dyDescent="0.25">
      <c r="A457" s="10" t="s">
        <v>621</v>
      </c>
      <c r="B457" s="6" t="s">
        <v>635</v>
      </c>
      <c r="C457" s="6" t="s">
        <v>179</v>
      </c>
      <c r="D457" s="7" t="s">
        <v>638</v>
      </c>
      <c r="E457" s="8">
        <v>4200</v>
      </c>
      <c r="F457" s="8">
        <v>4200</v>
      </c>
      <c r="G457" s="23">
        <v>0</v>
      </c>
    </row>
    <row r="458" spans="1:7" x14ac:dyDescent="0.25">
      <c r="A458" s="10" t="s">
        <v>621</v>
      </c>
      <c r="B458" s="6" t="s">
        <v>635</v>
      </c>
      <c r="C458" s="6" t="s">
        <v>564</v>
      </c>
      <c r="D458" s="7" t="s">
        <v>639</v>
      </c>
      <c r="E458" s="8">
        <v>120000</v>
      </c>
      <c r="F458" s="8">
        <v>125000</v>
      </c>
      <c r="G458" s="23">
        <v>4.1666666666666664E-2</v>
      </c>
    </row>
    <row r="459" spans="1:7" x14ac:dyDescent="0.25">
      <c r="A459" s="10" t="s">
        <v>621</v>
      </c>
      <c r="B459" s="6" t="s">
        <v>635</v>
      </c>
      <c r="C459" s="6" t="s">
        <v>456</v>
      </c>
      <c r="D459" s="7" t="s">
        <v>640</v>
      </c>
      <c r="E459" s="8">
        <v>2000</v>
      </c>
      <c r="F459" s="8">
        <v>3000</v>
      </c>
      <c r="G459" s="23">
        <v>0.5</v>
      </c>
    </row>
    <row r="460" spans="1:7" x14ac:dyDescent="0.25">
      <c r="A460" s="10" t="s">
        <v>621</v>
      </c>
      <c r="B460" s="6" t="s">
        <v>635</v>
      </c>
      <c r="C460" s="6" t="s">
        <v>72</v>
      </c>
      <c r="D460" s="7" t="s">
        <v>641</v>
      </c>
      <c r="E460" s="8">
        <v>8650</v>
      </c>
      <c r="F460" s="8">
        <v>8650</v>
      </c>
      <c r="G460" s="23">
        <v>0</v>
      </c>
    </row>
    <row r="461" spans="1:7" x14ac:dyDescent="0.25">
      <c r="A461" t="s">
        <v>621</v>
      </c>
      <c r="B461" s="5" t="s">
        <v>635</v>
      </c>
      <c r="C461" s="6" t="s">
        <v>461</v>
      </c>
      <c r="D461" s="7" t="s">
        <v>642</v>
      </c>
      <c r="E461" s="8">
        <v>30000</v>
      </c>
      <c r="F461" s="8">
        <v>30000</v>
      </c>
      <c r="G461" s="23">
        <v>0</v>
      </c>
    </row>
    <row r="462" spans="1:7" x14ac:dyDescent="0.25">
      <c r="A462" s="10" t="s">
        <v>621</v>
      </c>
      <c r="B462" s="6" t="s">
        <v>643</v>
      </c>
      <c r="C462" s="6" t="s">
        <v>90</v>
      </c>
      <c r="D462" s="7" t="s">
        <v>644</v>
      </c>
      <c r="E462" s="8">
        <v>35000</v>
      </c>
      <c r="F462" s="8">
        <v>29000</v>
      </c>
      <c r="G462" s="23">
        <v>-0.17142857142857143</v>
      </c>
    </row>
    <row r="463" spans="1:7" x14ac:dyDescent="0.25">
      <c r="A463" s="10" t="s">
        <v>621</v>
      </c>
      <c r="B463" s="6" t="s">
        <v>643</v>
      </c>
      <c r="C463" s="6" t="s">
        <v>276</v>
      </c>
      <c r="D463" s="7" t="s">
        <v>645</v>
      </c>
      <c r="E463" s="8">
        <v>1000</v>
      </c>
      <c r="F463" s="8">
        <v>1000</v>
      </c>
      <c r="G463" s="23">
        <v>0</v>
      </c>
    </row>
    <row r="464" spans="1:7" x14ac:dyDescent="0.25">
      <c r="A464" s="10" t="s">
        <v>621</v>
      </c>
      <c r="B464" s="6" t="s">
        <v>643</v>
      </c>
      <c r="C464" s="6" t="s">
        <v>252</v>
      </c>
      <c r="D464" s="7" t="s">
        <v>646</v>
      </c>
      <c r="E464" s="8">
        <v>20000</v>
      </c>
      <c r="F464" s="8">
        <v>20000</v>
      </c>
      <c r="G464" s="23">
        <v>0</v>
      </c>
    </row>
    <row r="465" spans="1:7" x14ac:dyDescent="0.25">
      <c r="A465" s="10" t="s">
        <v>621</v>
      </c>
      <c r="B465" s="6" t="s">
        <v>643</v>
      </c>
      <c r="C465" s="6" t="s">
        <v>289</v>
      </c>
      <c r="D465" s="7" t="s">
        <v>647</v>
      </c>
      <c r="E465" s="8">
        <v>2500</v>
      </c>
      <c r="F465" s="8">
        <v>2000</v>
      </c>
      <c r="G465" s="23">
        <v>-0.2</v>
      </c>
    </row>
    <row r="466" spans="1:7" x14ac:dyDescent="0.25">
      <c r="A466" s="10" t="s">
        <v>621</v>
      </c>
      <c r="B466" s="6" t="s">
        <v>643</v>
      </c>
      <c r="C466" s="6" t="s">
        <v>175</v>
      </c>
      <c r="D466" s="7" t="s">
        <v>648</v>
      </c>
      <c r="E466" s="8">
        <v>2200</v>
      </c>
      <c r="F466" s="8">
        <v>2200</v>
      </c>
      <c r="G466" s="23">
        <v>0</v>
      </c>
    </row>
    <row r="467" spans="1:7" x14ac:dyDescent="0.25">
      <c r="A467" s="10" t="s">
        <v>621</v>
      </c>
      <c r="B467" s="6" t="s">
        <v>643</v>
      </c>
      <c r="C467" s="6" t="s">
        <v>81</v>
      </c>
      <c r="D467" s="7" t="s">
        <v>649</v>
      </c>
      <c r="E467" s="8">
        <v>5000</v>
      </c>
      <c r="F467" s="8">
        <v>3000</v>
      </c>
      <c r="G467" s="23">
        <v>-0.4</v>
      </c>
    </row>
    <row r="468" spans="1:7" x14ac:dyDescent="0.25">
      <c r="A468" t="s">
        <v>621</v>
      </c>
      <c r="B468" s="5" t="s">
        <v>643</v>
      </c>
      <c r="C468" s="6" t="s">
        <v>341</v>
      </c>
      <c r="D468" s="7" t="s">
        <v>650</v>
      </c>
      <c r="E468" s="8">
        <v>20000</v>
      </c>
      <c r="F468" s="8">
        <v>20000</v>
      </c>
      <c r="G468" s="23">
        <v>0</v>
      </c>
    </row>
    <row r="469" spans="1:7" x14ac:dyDescent="0.25">
      <c r="A469" t="s">
        <v>621</v>
      </c>
      <c r="B469" s="5" t="s">
        <v>643</v>
      </c>
      <c r="C469" s="6" t="s">
        <v>416</v>
      </c>
      <c r="D469" s="7" t="s">
        <v>651</v>
      </c>
      <c r="E469" s="8">
        <v>25000</v>
      </c>
      <c r="F469" s="8">
        <v>1</v>
      </c>
      <c r="G469" s="23">
        <v>-0.99995999999999996</v>
      </c>
    </row>
    <row r="470" spans="1:7" x14ac:dyDescent="0.25">
      <c r="A470" t="s">
        <v>621</v>
      </c>
      <c r="B470" s="5" t="s">
        <v>643</v>
      </c>
      <c r="C470" s="6" t="s">
        <v>652</v>
      </c>
      <c r="D470" s="7" t="s">
        <v>653</v>
      </c>
      <c r="E470" s="8">
        <v>2000</v>
      </c>
      <c r="F470" s="8">
        <v>1000</v>
      </c>
      <c r="G470" s="23">
        <v>-0.5</v>
      </c>
    </row>
    <row r="471" spans="1:7" x14ac:dyDescent="0.25">
      <c r="A471" t="s">
        <v>621</v>
      </c>
      <c r="B471" s="5" t="s">
        <v>643</v>
      </c>
      <c r="C471" s="6" t="s">
        <v>654</v>
      </c>
      <c r="D471" s="7" t="s">
        <v>655</v>
      </c>
      <c r="E471" s="8">
        <v>1000</v>
      </c>
      <c r="F471" s="8">
        <v>1000</v>
      </c>
      <c r="G471" s="23">
        <v>0</v>
      </c>
    </row>
    <row r="472" spans="1:7" x14ac:dyDescent="0.25">
      <c r="A472" s="21">
        <v>40404</v>
      </c>
      <c r="B472" s="54"/>
      <c r="C472" s="54"/>
      <c r="D472" s="18" t="s">
        <v>1076</v>
      </c>
      <c r="E472" s="19">
        <f>SUM(E443:E471)</f>
        <v>528237.26</v>
      </c>
      <c r="F472" s="19">
        <f>SUM(F443:F471)</f>
        <v>501468.58</v>
      </c>
      <c r="G472" s="24">
        <v>-5.0675486238891954E-2</v>
      </c>
    </row>
    <row r="473" spans="1:7" x14ac:dyDescent="0.25">
      <c r="A473" t="s">
        <v>656</v>
      </c>
      <c r="B473" s="5" t="s">
        <v>657</v>
      </c>
      <c r="C473" s="6" t="s">
        <v>47</v>
      </c>
      <c r="D473" s="7" t="s">
        <v>658</v>
      </c>
      <c r="E473" s="8">
        <v>56460.87</v>
      </c>
      <c r="F473" s="9">
        <v>69649.08</v>
      </c>
      <c r="G473" s="22">
        <v>0.23358141665192192</v>
      </c>
    </row>
    <row r="474" spans="1:7" x14ac:dyDescent="0.25">
      <c r="A474" t="s">
        <v>656</v>
      </c>
      <c r="B474" s="5" t="s">
        <v>657</v>
      </c>
      <c r="C474" s="6" t="s">
        <v>49</v>
      </c>
      <c r="D474" s="7" t="s">
        <v>659</v>
      </c>
      <c r="E474" s="8">
        <v>212.76</v>
      </c>
      <c r="F474" s="9">
        <v>212.76</v>
      </c>
      <c r="G474" s="22">
        <v>0</v>
      </c>
    </row>
    <row r="475" spans="1:7" x14ac:dyDescent="0.25">
      <c r="A475" t="s">
        <v>656</v>
      </c>
      <c r="B475" s="5" t="s">
        <v>657</v>
      </c>
      <c r="C475" s="6" t="s">
        <v>51</v>
      </c>
      <c r="D475" s="7" t="s">
        <v>660</v>
      </c>
      <c r="E475" s="8">
        <v>88514.44</v>
      </c>
      <c r="F475" s="9">
        <v>112853.68</v>
      </c>
      <c r="G475" s="22">
        <v>0.27497479507298461</v>
      </c>
    </row>
    <row r="476" spans="1:7" x14ac:dyDescent="0.25">
      <c r="A476" t="s">
        <v>656</v>
      </c>
      <c r="B476" s="5" t="s">
        <v>657</v>
      </c>
      <c r="C476" s="6" t="s">
        <v>53</v>
      </c>
      <c r="D476" s="7" t="s">
        <v>661</v>
      </c>
      <c r="E476" s="8">
        <v>30585.78</v>
      </c>
      <c r="F476" s="9">
        <v>0</v>
      </c>
      <c r="G476" s="22">
        <v>-1</v>
      </c>
    </row>
    <row r="477" spans="1:7" x14ac:dyDescent="0.25">
      <c r="A477" t="s">
        <v>656</v>
      </c>
      <c r="B477" s="5" t="s">
        <v>657</v>
      </c>
      <c r="C477" s="6" t="s">
        <v>57</v>
      </c>
      <c r="D477" s="7" t="s">
        <v>662</v>
      </c>
      <c r="E477" s="8">
        <v>212.76</v>
      </c>
      <c r="F477" s="9">
        <v>212.76</v>
      </c>
      <c r="G477" s="22">
        <v>0</v>
      </c>
    </row>
    <row r="478" spans="1:7" x14ac:dyDescent="0.25">
      <c r="A478" t="s">
        <v>656</v>
      </c>
      <c r="B478" s="5" t="s">
        <v>657</v>
      </c>
      <c r="C478" s="6" t="s">
        <v>10</v>
      </c>
      <c r="D478" s="7" t="s">
        <v>663</v>
      </c>
      <c r="E478" s="8">
        <v>54454.8</v>
      </c>
      <c r="F478" s="9">
        <v>58538.91</v>
      </c>
      <c r="G478" s="22">
        <v>7.5000000000000011E-2</v>
      </c>
    </row>
    <row r="479" spans="1:7" x14ac:dyDescent="0.25">
      <c r="A479" s="10" t="s">
        <v>656</v>
      </c>
      <c r="B479" s="6" t="s">
        <v>664</v>
      </c>
      <c r="C479" s="6" t="s">
        <v>90</v>
      </c>
      <c r="D479" s="7" t="s">
        <v>665</v>
      </c>
      <c r="E479" s="8">
        <v>5000</v>
      </c>
      <c r="F479" s="8">
        <v>5000</v>
      </c>
      <c r="G479" s="23">
        <v>0</v>
      </c>
    </row>
    <row r="480" spans="1:7" x14ac:dyDescent="0.25">
      <c r="A480" s="10" t="s">
        <v>656</v>
      </c>
      <c r="B480" s="6" t="s">
        <v>666</v>
      </c>
      <c r="C480" s="6" t="s">
        <v>66</v>
      </c>
      <c r="D480" s="7" t="s">
        <v>67</v>
      </c>
      <c r="E480" s="8">
        <v>200</v>
      </c>
      <c r="F480" s="8">
        <v>200</v>
      </c>
      <c r="G480" s="23">
        <v>0</v>
      </c>
    </row>
    <row r="481" spans="1:7" x14ac:dyDescent="0.25">
      <c r="A481" s="10" t="s">
        <v>656</v>
      </c>
      <c r="B481" s="6" t="s">
        <v>666</v>
      </c>
      <c r="C481" s="6" t="s">
        <v>75</v>
      </c>
      <c r="D481" s="7" t="s">
        <v>667</v>
      </c>
      <c r="E481" s="8">
        <v>10000</v>
      </c>
      <c r="F481" s="8">
        <v>10000</v>
      </c>
      <c r="G481" s="23">
        <v>0</v>
      </c>
    </row>
    <row r="482" spans="1:7" x14ac:dyDescent="0.25">
      <c r="A482" s="10" t="s">
        <v>656</v>
      </c>
      <c r="B482" s="6" t="s">
        <v>666</v>
      </c>
      <c r="C482" s="6" t="s">
        <v>81</v>
      </c>
      <c r="D482" s="7" t="s">
        <v>668</v>
      </c>
      <c r="E482" s="8">
        <v>2000</v>
      </c>
      <c r="F482" s="8">
        <v>2000</v>
      </c>
      <c r="G482" s="23">
        <v>0</v>
      </c>
    </row>
    <row r="483" spans="1:7" x14ac:dyDescent="0.25">
      <c r="A483" s="10" t="s">
        <v>656</v>
      </c>
      <c r="B483" s="6" t="s">
        <v>666</v>
      </c>
      <c r="C483" s="6" t="s">
        <v>244</v>
      </c>
      <c r="D483" s="7" t="s">
        <v>669</v>
      </c>
      <c r="E483" s="8">
        <v>1700</v>
      </c>
      <c r="F483" s="8">
        <v>1800</v>
      </c>
      <c r="G483" s="23">
        <v>5.8823529411764705E-2</v>
      </c>
    </row>
    <row r="484" spans="1:7" x14ac:dyDescent="0.25">
      <c r="A484" s="10" t="s">
        <v>656</v>
      </c>
      <c r="B484" s="6" t="s">
        <v>670</v>
      </c>
      <c r="C484" s="6" t="s">
        <v>75</v>
      </c>
      <c r="D484" s="7" t="s">
        <v>671</v>
      </c>
      <c r="E484" s="8">
        <v>35000</v>
      </c>
      <c r="F484" s="8">
        <v>30200</v>
      </c>
      <c r="G484" s="23">
        <v>-0.13714285714285715</v>
      </c>
    </row>
    <row r="485" spans="1:7" x14ac:dyDescent="0.25">
      <c r="A485" t="s">
        <v>656</v>
      </c>
      <c r="B485" s="5" t="s">
        <v>670</v>
      </c>
      <c r="C485" s="6" t="s">
        <v>461</v>
      </c>
      <c r="D485" s="7" t="s">
        <v>672</v>
      </c>
      <c r="E485" s="8">
        <v>400</v>
      </c>
      <c r="F485" s="8">
        <v>400</v>
      </c>
      <c r="G485" s="23">
        <v>0</v>
      </c>
    </row>
    <row r="486" spans="1:7" x14ac:dyDescent="0.25">
      <c r="A486" s="10" t="s">
        <v>656</v>
      </c>
      <c r="B486" s="6" t="s">
        <v>673</v>
      </c>
      <c r="C486" s="6" t="s">
        <v>75</v>
      </c>
      <c r="D486" s="7" t="s">
        <v>674</v>
      </c>
      <c r="E486" s="8">
        <v>3000</v>
      </c>
      <c r="F486" s="8">
        <v>3000</v>
      </c>
      <c r="G486" s="23">
        <v>0</v>
      </c>
    </row>
    <row r="487" spans="1:7" x14ac:dyDescent="0.25">
      <c r="A487" s="10" t="s">
        <v>656</v>
      </c>
      <c r="B487" s="6" t="s">
        <v>675</v>
      </c>
      <c r="C487" s="6" t="s">
        <v>75</v>
      </c>
      <c r="D487" s="7" t="s">
        <v>676</v>
      </c>
      <c r="E487" s="8">
        <v>6000</v>
      </c>
      <c r="F487" s="8">
        <v>6000</v>
      </c>
      <c r="G487" s="23">
        <v>0</v>
      </c>
    </row>
    <row r="488" spans="1:7" x14ac:dyDescent="0.25">
      <c r="A488" t="s">
        <v>656</v>
      </c>
      <c r="B488" s="5" t="s">
        <v>675</v>
      </c>
      <c r="C488" s="6" t="s">
        <v>463</v>
      </c>
      <c r="D488" s="7" t="s">
        <v>677</v>
      </c>
      <c r="E488" s="8">
        <v>8000</v>
      </c>
      <c r="F488" s="8">
        <v>8000</v>
      </c>
      <c r="G488" s="23">
        <v>0</v>
      </c>
    </row>
    <row r="489" spans="1:7" x14ac:dyDescent="0.25">
      <c r="A489" t="s">
        <v>656</v>
      </c>
      <c r="B489" s="5" t="s">
        <v>675</v>
      </c>
      <c r="C489" s="6" t="s">
        <v>579</v>
      </c>
      <c r="D489" s="7" t="s">
        <v>678</v>
      </c>
      <c r="E489" s="8">
        <v>15000</v>
      </c>
      <c r="F489" s="8">
        <v>15000</v>
      </c>
      <c r="G489" s="23">
        <v>0</v>
      </c>
    </row>
    <row r="490" spans="1:7" x14ac:dyDescent="0.25">
      <c r="A490" s="10" t="s">
        <v>656</v>
      </c>
      <c r="B490" s="6" t="s">
        <v>679</v>
      </c>
      <c r="C490" s="6" t="s">
        <v>75</v>
      </c>
      <c r="D490" s="7" t="s">
        <v>680</v>
      </c>
      <c r="E490" s="8">
        <v>6000</v>
      </c>
      <c r="F490" s="8">
        <v>6000</v>
      </c>
      <c r="G490" s="23">
        <v>0</v>
      </c>
    </row>
    <row r="491" spans="1:7" x14ac:dyDescent="0.25">
      <c r="A491" t="s">
        <v>656</v>
      </c>
      <c r="B491" s="5" t="s">
        <v>664</v>
      </c>
      <c r="C491" s="6" t="s">
        <v>341</v>
      </c>
      <c r="D491" s="7" t="s">
        <v>681</v>
      </c>
      <c r="E491" s="8">
        <v>2000</v>
      </c>
      <c r="F491" s="8">
        <v>2000</v>
      </c>
      <c r="G491" s="23">
        <v>0</v>
      </c>
    </row>
    <row r="492" spans="1:7" x14ac:dyDescent="0.25">
      <c r="A492" t="s">
        <v>656</v>
      </c>
      <c r="B492" s="5" t="s">
        <v>664</v>
      </c>
      <c r="C492" s="6" t="s">
        <v>262</v>
      </c>
      <c r="D492" s="7" t="s">
        <v>682</v>
      </c>
      <c r="E492" s="8">
        <v>5000</v>
      </c>
      <c r="F492" s="8">
        <v>5000</v>
      </c>
      <c r="G492" s="23">
        <v>0</v>
      </c>
    </row>
    <row r="493" spans="1:7" x14ac:dyDescent="0.25">
      <c r="A493" s="21">
        <v>40407</v>
      </c>
      <c r="B493" s="54"/>
      <c r="C493" s="54"/>
      <c r="D493" s="18" t="s">
        <v>1077</v>
      </c>
      <c r="E493" s="19">
        <f>SUM(E473:E492)</f>
        <v>329741.41000000003</v>
      </c>
      <c r="F493" s="19">
        <f>SUM(F473:F492)</f>
        <v>336067.19</v>
      </c>
      <c r="G493" s="24">
        <v>1.9184063051104105E-2</v>
      </c>
    </row>
    <row r="494" spans="1:7" x14ac:dyDescent="0.25">
      <c r="A494" s="10" t="s">
        <v>683</v>
      </c>
      <c r="B494" s="6" t="s">
        <v>684</v>
      </c>
      <c r="C494" s="6" t="s">
        <v>183</v>
      </c>
      <c r="D494" s="7" t="s">
        <v>685</v>
      </c>
      <c r="E494" s="8">
        <v>25000</v>
      </c>
      <c r="F494" s="8">
        <v>30000</v>
      </c>
      <c r="G494" s="23">
        <v>0.2</v>
      </c>
    </row>
    <row r="495" spans="1:7" x14ac:dyDescent="0.25">
      <c r="A495" s="10" t="s">
        <v>683</v>
      </c>
      <c r="B495" s="6" t="s">
        <v>684</v>
      </c>
      <c r="C495" s="6" t="s">
        <v>72</v>
      </c>
      <c r="D495" s="7" t="s">
        <v>686</v>
      </c>
      <c r="E495" s="8">
        <v>20000</v>
      </c>
      <c r="F495" s="8">
        <v>20000</v>
      </c>
      <c r="G495" s="23">
        <v>0</v>
      </c>
    </row>
    <row r="496" spans="1:7" x14ac:dyDescent="0.25">
      <c r="A496" s="10" t="s">
        <v>683</v>
      </c>
      <c r="B496" s="6" t="s">
        <v>684</v>
      </c>
      <c r="C496" s="6" t="s">
        <v>571</v>
      </c>
      <c r="D496" s="7" t="s">
        <v>687</v>
      </c>
      <c r="E496" s="8">
        <v>5000</v>
      </c>
      <c r="F496" s="8">
        <v>2000</v>
      </c>
      <c r="G496" s="23">
        <v>-0.6</v>
      </c>
    </row>
    <row r="497" spans="1:7" x14ac:dyDescent="0.25">
      <c r="A497" s="10" t="s">
        <v>683</v>
      </c>
      <c r="B497" s="6" t="s">
        <v>684</v>
      </c>
      <c r="C497" s="6" t="s">
        <v>75</v>
      </c>
      <c r="D497" s="7" t="s">
        <v>688</v>
      </c>
      <c r="E497" s="8">
        <v>0</v>
      </c>
      <c r="F497" s="8">
        <v>0</v>
      </c>
    </row>
    <row r="498" spans="1:7" x14ac:dyDescent="0.25">
      <c r="A498" s="10" t="s">
        <v>683</v>
      </c>
      <c r="B498" s="6" t="s">
        <v>684</v>
      </c>
      <c r="C498" s="6" t="s">
        <v>689</v>
      </c>
      <c r="D498" s="7" t="s">
        <v>690</v>
      </c>
      <c r="E498" s="8">
        <v>38000</v>
      </c>
      <c r="F498" s="8">
        <v>33000</v>
      </c>
      <c r="G498" s="23">
        <v>-0.13157894736842105</v>
      </c>
    </row>
    <row r="499" spans="1:7" x14ac:dyDescent="0.25">
      <c r="A499" s="10" t="s">
        <v>683</v>
      </c>
      <c r="B499" s="6" t="s">
        <v>684</v>
      </c>
      <c r="C499" s="6" t="s">
        <v>691</v>
      </c>
      <c r="D499" s="7" t="s">
        <v>692</v>
      </c>
      <c r="E499" s="8">
        <v>45000</v>
      </c>
      <c r="F499" s="8">
        <v>45000</v>
      </c>
      <c r="G499" s="23">
        <v>0</v>
      </c>
    </row>
    <row r="500" spans="1:7" x14ac:dyDescent="0.25">
      <c r="A500" s="10" t="s">
        <v>683</v>
      </c>
      <c r="B500" s="6" t="s">
        <v>684</v>
      </c>
      <c r="C500" s="6" t="s">
        <v>365</v>
      </c>
      <c r="D500" s="7" t="s">
        <v>693</v>
      </c>
      <c r="E500" s="8">
        <v>0</v>
      </c>
      <c r="F500" s="8">
        <v>0</v>
      </c>
    </row>
    <row r="501" spans="1:7" x14ac:dyDescent="0.25">
      <c r="A501" t="s">
        <v>683</v>
      </c>
      <c r="B501" s="5" t="s">
        <v>694</v>
      </c>
      <c r="C501" s="6" t="s">
        <v>461</v>
      </c>
      <c r="D501" s="7" t="s">
        <v>695</v>
      </c>
      <c r="E501" s="8">
        <v>5500</v>
      </c>
      <c r="F501" s="8">
        <v>4000</v>
      </c>
      <c r="G501" s="23">
        <v>-0.27272727272727271</v>
      </c>
    </row>
    <row r="502" spans="1:7" x14ac:dyDescent="0.25">
      <c r="A502" t="s">
        <v>683</v>
      </c>
      <c r="B502" s="5" t="s">
        <v>694</v>
      </c>
      <c r="C502" s="6" t="s">
        <v>696</v>
      </c>
      <c r="D502" s="7" t="s">
        <v>697</v>
      </c>
      <c r="E502" s="8">
        <v>1500</v>
      </c>
      <c r="F502" s="8">
        <v>1500</v>
      </c>
      <c r="G502" s="23">
        <v>0</v>
      </c>
    </row>
    <row r="503" spans="1:7" x14ac:dyDescent="0.25">
      <c r="A503" s="10" t="s">
        <v>683</v>
      </c>
      <c r="B503" s="6" t="s">
        <v>698</v>
      </c>
      <c r="C503" s="6" t="s">
        <v>185</v>
      </c>
      <c r="D503" s="7" t="s">
        <v>699</v>
      </c>
      <c r="E503" s="8">
        <v>140000</v>
      </c>
      <c r="F503" s="8">
        <v>185000</v>
      </c>
      <c r="G503" s="23">
        <v>0.32142857142857145</v>
      </c>
    </row>
    <row r="504" spans="1:7" x14ac:dyDescent="0.25">
      <c r="A504" s="10" t="s">
        <v>683</v>
      </c>
      <c r="B504" s="6" t="s">
        <v>698</v>
      </c>
      <c r="C504" s="6" t="s">
        <v>456</v>
      </c>
      <c r="D504" s="7" t="s">
        <v>700</v>
      </c>
      <c r="E504" s="8">
        <v>54450</v>
      </c>
      <c r="F504" s="8">
        <v>45000</v>
      </c>
      <c r="G504" s="23">
        <v>-0.17355371900826447</v>
      </c>
    </row>
    <row r="505" spans="1:7" x14ac:dyDescent="0.25">
      <c r="A505" t="s">
        <v>683</v>
      </c>
      <c r="B505" s="5" t="s">
        <v>684</v>
      </c>
      <c r="C505" s="6" t="s">
        <v>303</v>
      </c>
      <c r="D505" s="7" t="s">
        <v>512</v>
      </c>
      <c r="E505" s="8">
        <v>6000</v>
      </c>
      <c r="F505" s="8">
        <v>4000</v>
      </c>
      <c r="G505" s="23">
        <v>-0.33333333333333331</v>
      </c>
    </row>
    <row r="506" spans="1:7" x14ac:dyDescent="0.25">
      <c r="A506" s="21">
        <v>40411</v>
      </c>
      <c r="B506" s="54"/>
      <c r="C506" s="54"/>
      <c r="D506" s="18" t="s">
        <v>1078</v>
      </c>
      <c r="E506" s="19">
        <f>SUM(E494:E505)</f>
        <v>340450</v>
      </c>
      <c r="F506" s="19">
        <f>SUM(F494:F505)</f>
        <v>369500</v>
      </c>
      <c r="G506" s="24">
        <v>8.5328242032603904E-2</v>
      </c>
    </row>
    <row r="507" spans="1:7" x14ac:dyDescent="0.25">
      <c r="A507" t="s">
        <v>701</v>
      </c>
      <c r="B507" s="5" t="s">
        <v>702</v>
      </c>
      <c r="C507" s="6" t="s">
        <v>47</v>
      </c>
      <c r="D507" s="7" t="s">
        <v>703</v>
      </c>
      <c r="E507" s="8">
        <v>17049.82</v>
      </c>
      <c r="F507" s="9">
        <v>17477.77</v>
      </c>
      <c r="G507" s="22">
        <v>2.509997172990687E-2</v>
      </c>
    </row>
    <row r="508" spans="1:7" x14ac:dyDescent="0.25">
      <c r="A508" t="s">
        <v>701</v>
      </c>
      <c r="B508" s="5" t="s">
        <v>702</v>
      </c>
      <c r="C508" s="6" t="s">
        <v>49</v>
      </c>
      <c r="D508" s="7" t="s">
        <v>704</v>
      </c>
      <c r="E508" s="8">
        <v>0</v>
      </c>
      <c r="F508" s="9">
        <v>0</v>
      </c>
      <c r="G508" s="22"/>
    </row>
    <row r="509" spans="1:7" x14ac:dyDescent="0.25">
      <c r="A509" t="s">
        <v>701</v>
      </c>
      <c r="B509" s="5" t="s">
        <v>702</v>
      </c>
      <c r="C509" s="6" t="s">
        <v>51</v>
      </c>
      <c r="D509" s="7" t="s">
        <v>705</v>
      </c>
      <c r="E509" s="8">
        <v>23242.02</v>
      </c>
      <c r="F509" s="9">
        <v>23825.4</v>
      </c>
      <c r="G509" s="22">
        <v>2.5100227949205835E-2</v>
      </c>
    </row>
    <row r="510" spans="1:7" x14ac:dyDescent="0.25">
      <c r="A510" t="s">
        <v>701</v>
      </c>
      <c r="B510" s="5" t="s">
        <v>702</v>
      </c>
      <c r="C510" s="6" t="s">
        <v>53</v>
      </c>
      <c r="D510" s="7" t="s">
        <v>706</v>
      </c>
      <c r="E510" s="8">
        <v>0</v>
      </c>
      <c r="F510" s="9">
        <v>0</v>
      </c>
      <c r="G510" s="22"/>
    </row>
    <row r="511" spans="1:7" x14ac:dyDescent="0.25">
      <c r="A511" t="s">
        <v>701</v>
      </c>
      <c r="B511" s="5" t="s">
        <v>702</v>
      </c>
      <c r="C511" s="6" t="s">
        <v>57</v>
      </c>
      <c r="D511" s="7" t="s">
        <v>707</v>
      </c>
      <c r="E511" s="8">
        <v>212.76</v>
      </c>
      <c r="F511" s="9">
        <v>212.76</v>
      </c>
      <c r="G511" s="22">
        <v>0</v>
      </c>
    </row>
    <row r="512" spans="1:7" x14ac:dyDescent="0.25">
      <c r="A512" t="s">
        <v>701</v>
      </c>
      <c r="B512" s="5" t="s">
        <v>702</v>
      </c>
      <c r="C512" s="6" t="s">
        <v>10</v>
      </c>
      <c r="D512" s="7" t="s">
        <v>708</v>
      </c>
      <c r="E512" s="8">
        <v>12485.28</v>
      </c>
      <c r="F512" s="9">
        <v>13421.68</v>
      </c>
      <c r="G512" s="22">
        <v>7.5000320377276247E-2</v>
      </c>
    </row>
    <row r="513" spans="1:7" x14ac:dyDescent="0.25">
      <c r="A513" s="10" t="s">
        <v>701</v>
      </c>
      <c r="B513" s="6" t="s">
        <v>702</v>
      </c>
      <c r="C513" s="6" t="s">
        <v>90</v>
      </c>
      <c r="D513" s="7" t="s">
        <v>709</v>
      </c>
      <c r="E513" s="8">
        <v>25000</v>
      </c>
      <c r="F513" s="8">
        <v>10000</v>
      </c>
      <c r="G513" s="23">
        <v>-0.6</v>
      </c>
    </row>
    <row r="514" spans="1:7" x14ac:dyDescent="0.25">
      <c r="A514" s="10" t="s">
        <v>701</v>
      </c>
      <c r="B514" s="6" t="s">
        <v>702</v>
      </c>
      <c r="C514" s="6" t="s">
        <v>81</v>
      </c>
      <c r="D514" s="14" t="s">
        <v>710</v>
      </c>
      <c r="E514" s="8">
        <v>2000</v>
      </c>
      <c r="F514" s="8">
        <v>1000</v>
      </c>
      <c r="G514" s="23">
        <v>-0.5</v>
      </c>
    </row>
    <row r="515" spans="1:7" x14ac:dyDescent="0.25">
      <c r="A515" s="10" t="s">
        <v>701</v>
      </c>
      <c r="B515" s="6" t="s">
        <v>702</v>
      </c>
      <c r="C515" s="6" t="s">
        <v>244</v>
      </c>
      <c r="D515" s="7" t="s">
        <v>711</v>
      </c>
      <c r="E515" s="8">
        <v>8000</v>
      </c>
      <c r="F515" s="8">
        <v>4000</v>
      </c>
      <c r="G515" s="23">
        <v>-0.5</v>
      </c>
    </row>
    <row r="516" spans="1:7" x14ac:dyDescent="0.25">
      <c r="A516" s="10" t="s">
        <v>701</v>
      </c>
      <c r="B516" s="6" t="s">
        <v>702</v>
      </c>
      <c r="C516" s="6" t="s">
        <v>299</v>
      </c>
      <c r="D516" s="14" t="s">
        <v>712</v>
      </c>
      <c r="E516" s="8">
        <v>3000</v>
      </c>
      <c r="F516" s="8">
        <v>3000</v>
      </c>
      <c r="G516" s="23">
        <v>0</v>
      </c>
    </row>
    <row r="517" spans="1:7" x14ac:dyDescent="0.25">
      <c r="A517" t="s">
        <v>701</v>
      </c>
      <c r="B517" s="5" t="s">
        <v>702</v>
      </c>
      <c r="C517" s="6" t="s">
        <v>713</v>
      </c>
      <c r="D517" s="7" t="s">
        <v>714</v>
      </c>
      <c r="E517" s="8">
        <v>1</v>
      </c>
      <c r="F517" s="8">
        <v>0</v>
      </c>
      <c r="G517" s="23">
        <v>-1</v>
      </c>
    </row>
    <row r="518" spans="1:7" x14ac:dyDescent="0.25">
      <c r="A518" t="s">
        <v>701</v>
      </c>
      <c r="B518" s="5" t="s">
        <v>702</v>
      </c>
      <c r="C518" s="6" t="s">
        <v>715</v>
      </c>
      <c r="D518" s="7" t="s">
        <v>716</v>
      </c>
      <c r="E518" s="8">
        <v>15000</v>
      </c>
      <c r="F518" s="8">
        <v>5000</v>
      </c>
      <c r="G518" s="23">
        <v>-0.66666666666666663</v>
      </c>
    </row>
    <row r="519" spans="1:7" x14ac:dyDescent="0.25">
      <c r="A519" t="s">
        <v>701</v>
      </c>
      <c r="B519" s="5" t="s">
        <v>702</v>
      </c>
      <c r="C519" s="6" t="s">
        <v>717</v>
      </c>
      <c r="D519" s="16" t="s">
        <v>718</v>
      </c>
      <c r="E519" s="8">
        <v>9000</v>
      </c>
      <c r="F519" s="8">
        <v>9000</v>
      </c>
      <c r="G519" s="23">
        <v>0</v>
      </c>
    </row>
    <row r="520" spans="1:7" x14ac:dyDescent="0.25">
      <c r="A520" t="s">
        <v>701</v>
      </c>
      <c r="B520" s="5" t="s">
        <v>702</v>
      </c>
      <c r="C520" s="6" t="s">
        <v>719</v>
      </c>
      <c r="D520" s="7" t="s">
        <v>720</v>
      </c>
      <c r="E520" s="8">
        <v>5000</v>
      </c>
      <c r="F520" s="8">
        <v>4000</v>
      </c>
      <c r="G520" s="23">
        <v>-0.2</v>
      </c>
    </row>
    <row r="521" spans="1:7" x14ac:dyDescent="0.25">
      <c r="A521" t="s">
        <v>701</v>
      </c>
      <c r="B521" s="5" t="s">
        <v>702</v>
      </c>
      <c r="C521" s="6" t="s">
        <v>721</v>
      </c>
      <c r="D521" s="7" t="s">
        <v>722</v>
      </c>
      <c r="E521" s="8">
        <v>1</v>
      </c>
      <c r="F521" s="8">
        <v>0</v>
      </c>
      <c r="G521" s="23">
        <v>-1</v>
      </c>
    </row>
    <row r="522" spans="1:7" x14ac:dyDescent="0.25">
      <c r="A522" t="s">
        <v>701</v>
      </c>
      <c r="B522" s="5" t="s">
        <v>702</v>
      </c>
      <c r="C522" s="6" t="s">
        <v>723</v>
      </c>
      <c r="D522" s="7" t="s">
        <v>724</v>
      </c>
      <c r="E522" s="8">
        <v>35000</v>
      </c>
      <c r="F522" s="8">
        <v>0</v>
      </c>
      <c r="G522" s="23">
        <v>-1</v>
      </c>
    </row>
    <row r="523" spans="1:7" x14ac:dyDescent="0.25">
      <c r="A523" t="s">
        <v>701</v>
      </c>
      <c r="B523" s="5" t="s">
        <v>702</v>
      </c>
      <c r="C523" s="6" t="s">
        <v>416</v>
      </c>
      <c r="D523" s="17" t="s">
        <v>725</v>
      </c>
      <c r="E523" s="8">
        <v>1</v>
      </c>
      <c r="F523" s="8">
        <v>300000</v>
      </c>
      <c r="G523" s="23">
        <v>299999</v>
      </c>
    </row>
    <row r="524" spans="1:7" x14ac:dyDescent="0.25">
      <c r="A524" t="s">
        <v>701</v>
      </c>
      <c r="B524" s="5" t="s">
        <v>702</v>
      </c>
      <c r="C524" s="6" t="s">
        <v>726</v>
      </c>
      <c r="D524" s="7" t="s">
        <v>727</v>
      </c>
      <c r="E524" s="8">
        <v>1</v>
      </c>
      <c r="F524" s="8">
        <v>0</v>
      </c>
      <c r="G524" s="23">
        <v>-1</v>
      </c>
    </row>
    <row r="525" spans="1:7" x14ac:dyDescent="0.25">
      <c r="A525" t="s">
        <v>701</v>
      </c>
      <c r="B525" s="5" t="s">
        <v>702</v>
      </c>
      <c r="C525" s="6" t="s">
        <v>654</v>
      </c>
      <c r="D525" s="7" t="s">
        <v>728</v>
      </c>
      <c r="E525" s="8">
        <v>1</v>
      </c>
      <c r="F525" s="8">
        <v>0</v>
      </c>
      <c r="G525" s="23">
        <v>-1</v>
      </c>
    </row>
    <row r="526" spans="1:7" x14ac:dyDescent="0.25">
      <c r="A526" t="s">
        <v>701</v>
      </c>
      <c r="B526" s="5" t="s">
        <v>702</v>
      </c>
      <c r="C526" s="6" t="s">
        <v>729</v>
      </c>
      <c r="D526" s="7" t="s">
        <v>730</v>
      </c>
      <c r="E526" s="8">
        <v>1</v>
      </c>
      <c r="F526" s="8">
        <v>46000</v>
      </c>
      <c r="G526" s="23">
        <v>45999</v>
      </c>
    </row>
    <row r="527" spans="1:7" x14ac:dyDescent="0.25">
      <c r="A527" t="s">
        <v>701</v>
      </c>
      <c r="B527" s="5" t="s">
        <v>702</v>
      </c>
      <c r="C527" s="6" t="s">
        <v>731</v>
      </c>
      <c r="D527" s="7" t="s">
        <v>732</v>
      </c>
      <c r="E527" s="8">
        <v>48305</v>
      </c>
      <c r="F527" s="8">
        <v>0</v>
      </c>
      <c r="G527" s="23">
        <v>-1</v>
      </c>
    </row>
    <row r="528" spans="1:7" x14ac:dyDescent="0.25">
      <c r="A528" t="s">
        <v>701</v>
      </c>
      <c r="B528" s="5" t="s">
        <v>702</v>
      </c>
      <c r="C528" s="6" t="s">
        <v>733</v>
      </c>
      <c r="D528" s="7" t="s">
        <v>734</v>
      </c>
      <c r="E528" s="8">
        <v>1</v>
      </c>
      <c r="F528" s="8">
        <v>0</v>
      </c>
      <c r="G528" s="23">
        <v>-1</v>
      </c>
    </row>
    <row r="529" spans="1:7" x14ac:dyDescent="0.25">
      <c r="A529" t="s">
        <v>701</v>
      </c>
      <c r="B529" s="5" t="s">
        <v>702</v>
      </c>
      <c r="C529" s="6" t="s">
        <v>735</v>
      </c>
      <c r="D529" s="7" t="s">
        <v>736</v>
      </c>
      <c r="E529" s="8">
        <v>1</v>
      </c>
      <c r="F529" s="8">
        <v>0</v>
      </c>
      <c r="G529" s="23">
        <v>-1</v>
      </c>
    </row>
    <row r="530" spans="1:7" x14ac:dyDescent="0.25">
      <c r="A530" t="s">
        <v>701</v>
      </c>
      <c r="B530" s="5" t="s">
        <v>702</v>
      </c>
      <c r="C530" s="6" t="s">
        <v>737</v>
      </c>
      <c r="D530" s="7" t="s">
        <v>738</v>
      </c>
      <c r="E530" s="8">
        <v>10000</v>
      </c>
      <c r="F530" s="8">
        <v>5000</v>
      </c>
      <c r="G530" s="23">
        <v>-0.5</v>
      </c>
    </row>
    <row r="531" spans="1:7" x14ac:dyDescent="0.25">
      <c r="A531" t="s">
        <v>701</v>
      </c>
      <c r="B531" s="5" t="s">
        <v>702</v>
      </c>
      <c r="C531" s="6" t="s">
        <v>739</v>
      </c>
      <c r="D531" s="7" t="s">
        <v>740</v>
      </c>
      <c r="E531" s="8">
        <v>2000</v>
      </c>
      <c r="F531" s="8">
        <v>2000</v>
      </c>
      <c r="G531" s="23">
        <v>0</v>
      </c>
    </row>
    <row r="532" spans="1:7" x14ac:dyDescent="0.25">
      <c r="A532" s="10" t="s">
        <v>701</v>
      </c>
      <c r="B532" s="6" t="s">
        <v>702</v>
      </c>
      <c r="C532" s="6">
        <v>68902</v>
      </c>
      <c r="D532" s="7" t="s">
        <v>741</v>
      </c>
      <c r="E532" s="8">
        <v>0</v>
      </c>
      <c r="F532" s="8">
        <v>50000</v>
      </c>
    </row>
    <row r="533" spans="1:7" x14ac:dyDescent="0.25">
      <c r="A533" s="10" t="s">
        <v>701</v>
      </c>
      <c r="B533" s="6" t="s">
        <v>702</v>
      </c>
      <c r="C533" s="6">
        <v>64000</v>
      </c>
      <c r="D533" s="7" t="s">
        <v>742</v>
      </c>
      <c r="E533" s="8">
        <v>0</v>
      </c>
      <c r="F533" s="8">
        <v>12000</v>
      </c>
    </row>
    <row r="534" spans="1:7" x14ac:dyDescent="0.25">
      <c r="A534" s="21">
        <v>40412</v>
      </c>
      <c r="B534" s="54"/>
      <c r="C534" s="54"/>
      <c r="D534" s="18" t="s">
        <v>1079</v>
      </c>
      <c r="E534" s="19">
        <f>SUM(E507:E533)</f>
        <v>215302.88</v>
      </c>
      <c r="F534" s="19">
        <f>SUM(F507:F533)</f>
        <v>505937.61</v>
      </c>
      <c r="G534" s="24">
        <v>1.3498877952770534</v>
      </c>
    </row>
    <row r="535" spans="1:7" x14ac:dyDescent="0.25">
      <c r="A535" s="10" t="s">
        <v>743</v>
      </c>
      <c r="B535" s="6" t="s">
        <v>744</v>
      </c>
      <c r="C535" s="6" t="s">
        <v>456</v>
      </c>
      <c r="D535" s="7" t="s">
        <v>745</v>
      </c>
      <c r="E535" s="8">
        <v>10000</v>
      </c>
      <c r="F535" s="8">
        <v>0</v>
      </c>
      <c r="G535" s="23">
        <v>-1</v>
      </c>
    </row>
    <row r="536" spans="1:7" x14ac:dyDescent="0.25">
      <c r="A536" t="s">
        <v>743</v>
      </c>
      <c r="B536" s="5" t="s">
        <v>744</v>
      </c>
      <c r="C536" s="6" t="s">
        <v>27</v>
      </c>
      <c r="D536" s="7" t="s">
        <v>746</v>
      </c>
      <c r="E536" s="8">
        <v>140000</v>
      </c>
      <c r="F536" s="8">
        <v>140000</v>
      </c>
      <c r="G536" s="23">
        <v>0</v>
      </c>
    </row>
    <row r="537" spans="1:7" x14ac:dyDescent="0.25">
      <c r="A537" t="s">
        <v>743</v>
      </c>
      <c r="B537" s="5" t="s">
        <v>744</v>
      </c>
      <c r="C537" s="6" t="s">
        <v>747</v>
      </c>
      <c r="D537" s="7" t="s">
        <v>748</v>
      </c>
      <c r="E537" s="8">
        <v>0</v>
      </c>
      <c r="F537" s="8">
        <v>50000</v>
      </c>
    </row>
    <row r="538" spans="1:7" x14ac:dyDescent="0.25">
      <c r="A538" t="s">
        <v>743</v>
      </c>
      <c r="B538" s="5" t="s">
        <v>744</v>
      </c>
      <c r="C538" s="6" t="s">
        <v>749</v>
      </c>
      <c r="D538" s="7" t="s">
        <v>750</v>
      </c>
      <c r="E538" s="8">
        <v>50000</v>
      </c>
      <c r="F538" s="8">
        <v>35000</v>
      </c>
      <c r="G538" s="23">
        <v>-0.3</v>
      </c>
    </row>
    <row r="539" spans="1:7" x14ac:dyDescent="0.25">
      <c r="A539" t="s">
        <v>743</v>
      </c>
      <c r="B539" s="5" t="s">
        <v>744</v>
      </c>
      <c r="C539" s="6" t="s">
        <v>751</v>
      </c>
      <c r="D539" s="7" t="s">
        <v>752</v>
      </c>
      <c r="E539" s="8">
        <v>10000</v>
      </c>
      <c r="F539" s="8">
        <v>10000</v>
      </c>
      <c r="G539" s="23">
        <v>0</v>
      </c>
    </row>
    <row r="540" spans="1:7" x14ac:dyDescent="0.25">
      <c r="A540" t="s">
        <v>743</v>
      </c>
      <c r="B540" s="5" t="s">
        <v>744</v>
      </c>
      <c r="C540" s="6" t="s">
        <v>461</v>
      </c>
      <c r="D540" s="7" t="s">
        <v>753</v>
      </c>
      <c r="E540" s="8">
        <v>3000</v>
      </c>
      <c r="F540" s="8">
        <v>3000</v>
      </c>
      <c r="G540" s="23">
        <v>0</v>
      </c>
    </row>
    <row r="541" spans="1:7" x14ac:dyDescent="0.25">
      <c r="A541" t="s">
        <v>743</v>
      </c>
      <c r="B541" s="5" t="s">
        <v>744</v>
      </c>
      <c r="C541" s="6" t="s">
        <v>581</v>
      </c>
      <c r="D541" s="7" t="s">
        <v>754</v>
      </c>
      <c r="E541" s="8">
        <v>2800</v>
      </c>
      <c r="F541" s="8">
        <v>2800</v>
      </c>
      <c r="G541" s="23">
        <v>0</v>
      </c>
    </row>
    <row r="542" spans="1:7" x14ac:dyDescent="0.25">
      <c r="A542" t="s">
        <v>743</v>
      </c>
      <c r="B542" s="5" t="s">
        <v>744</v>
      </c>
      <c r="C542" s="6" t="s">
        <v>583</v>
      </c>
      <c r="D542" s="7" t="s">
        <v>755</v>
      </c>
      <c r="E542" s="8">
        <v>8000</v>
      </c>
      <c r="F542" s="8">
        <v>6000</v>
      </c>
      <c r="G542" s="23">
        <v>-0.25</v>
      </c>
    </row>
    <row r="543" spans="1:7" x14ac:dyDescent="0.25">
      <c r="A543" t="s">
        <v>743</v>
      </c>
      <c r="B543" s="5" t="s">
        <v>744</v>
      </c>
      <c r="C543" s="6" t="s">
        <v>756</v>
      </c>
      <c r="D543" s="7" t="s">
        <v>757</v>
      </c>
      <c r="E543" s="8">
        <v>1000</v>
      </c>
      <c r="F543" s="8">
        <v>0</v>
      </c>
      <c r="G543" s="23">
        <v>-1</v>
      </c>
    </row>
    <row r="544" spans="1:7" x14ac:dyDescent="0.25">
      <c r="A544" t="s">
        <v>743</v>
      </c>
      <c r="B544" s="5" t="s">
        <v>744</v>
      </c>
      <c r="C544" s="6" t="s">
        <v>758</v>
      </c>
      <c r="D544" s="7" t="s">
        <v>759</v>
      </c>
      <c r="E544" s="8">
        <v>1000</v>
      </c>
      <c r="F544" s="8">
        <v>0</v>
      </c>
      <c r="G544" s="23">
        <v>-1</v>
      </c>
    </row>
    <row r="545" spans="1:7" x14ac:dyDescent="0.25">
      <c r="A545" t="s">
        <v>743</v>
      </c>
      <c r="B545" s="5" t="s">
        <v>744</v>
      </c>
      <c r="C545" s="6" t="s">
        <v>760</v>
      </c>
      <c r="D545" s="7" t="s">
        <v>761</v>
      </c>
      <c r="E545" s="8">
        <v>27503</v>
      </c>
      <c r="F545" s="8">
        <v>27500</v>
      </c>
      <c r="G545" s="23">
        <v>-1.0907900956259317E-4</v>
      </c>
    </row>
    <row r="546" spans="1:7" x14ac:dyDescent="0.25">
      <c r="A546" t="s">
        <v>743</v>
      </c>
      <c r="B546" s="5" t="s">
        <v>744</v>
      </c>
      <c r="C546" s="6" t="s">
        <v>762</v>
      </c>
      <c r="D546" s="7" t="s">
        <v>763</v>
      </c>
      <c r="E546" s="8">
        <v>26000</v>
      </c>
      <c r="F546" s="8">
        <v>25000</v>
      </c>
      <c r="G546" s="23">
        <v>-3.8461538461538464E-2</v>
      </c>
    </row>
    <row r="547" spans="1:7" x14ac:dyDescent="0.25">
      <c r="A547" t="s">
        <v>743</v>
      </c>
      <c r="B547" s="5" t="s">
        <v>744</v>
      </c>
      <c r="C547" s="6" t="s">
        <v>764</v>
      </c>
      <c r="D547" s="7" t="s">
        <v>765</v>
      </c>
      <c r="E547" s="8">
        <v>50000</v>
      </c>
      <c r="F547" s="8">
        <v>0</v>
      </c>
      <c r="G547" s="23">
        <v>-1</v>
      </c>
    </row>
    <row r="548" spans="1:7" x14ac:dyDescent="0.25">
      <c r="A548" t="s">
        <v>743</v>
      </c>
      <c r="B548" s="5" t="s">
        <v>744</v>
      </c>
      <c r="C548" s="6" t="s">
        <v>766</v>
      </c>
      <c r="D548" s="7" t="s">
        <v>767</v>
      </c>
      <c r="E548" s="8">
        <v>1200</v>
      </c>
      <c r="F548" s="8">
        <v>300</v>
      </c>
      <c r="G548" s="23">
        <v>-0.75</v>
      </c>
    </row>
    <row r="549" spans="1:7" x14ac:dyDescent="0.25">
      <c r="A549" t="s">
        <v>743</v>
      </c>
      <c r="B549" s="5" t="s">
        <v>744</v>
      </c>
      <c r="C549" s="6" t="s">
        <v>768</v>
      </c>
      <c r="D549" s="7" t="s">
        <v>769</v>
      </c>
      <c r="E549" s="8">
        <v>4000</v>
      </c>
      <c r="F549" s="8">
        <v>4000</v>
      </c>
      <c r="G549" s="23">
        <v>0</v>
      </c>
    </row>
    <row r="550" spans="1:7" x14ac:dyDescent="0.25">
      <c r="A550" t="s">
        <v>743</v>
      </c>
      <c r="B550" s="5" t="s">
        <v>770</v>
      </c>
      <c r="C550" s="6" t="s">
        <v>33</v>
      </c>
      <c r="D550" s="7" t="s">
        <v>771</v>
      </c>
      <c r="E550" s="8">
        <v>14992.68</v>
      </c>
      <c r="F550" s="9">
        <v>15369</v>
      </c>
      <c r="G550" s="22">
        <v>2.510024892147366E-2</v>
      </c>
    </row>
    <row r="551" spans="1:7" x14ac:dyDescent="0.25">
      <c r="A551" t="s">
        <v>743</v>
      </c>
      <c r="B551" s="5" t="s">
        <v>770</v>
      </c>
      <c r="C551" s="6" t="s">
        <v>37</v>
      </c>
      <c r="D551" s="7" t="s">
        <v>772</v>
      </c>
      <c r="E551" s="8">
        <v>19446.02</v>
      </c>
      <c r="F551" s="9">
        <v>19954.61</v>
      </c>
      <c r="G551" s="22">
        <v>2.6153937926629723E-2</v>
      </c>
    </row>
    <row r="552" spans="1:7" x14ac:dyDescent="0.25">
      <c r="A552" t="s">
        <v>743</v>
      </c>
      <c r="B552" s="5" t="s">
        <v>770</v>
      </c>
      <c r="C552" s="6" t="s">
        <v>773</v>
      </c>
      <c r="D552" s="7" t="s">
        <v>774</v>
      </c>
      <c r="E552" s="8">
        <v>0</v>
      </c>
      <c r="F552" s="9">
        <v>0</v>
      </c>
      <c r="G552" s="22"/>
    </row>
    <row r="553" spans="1:7" x14ac:dyDescent="0.25">
      <c r="A553" t="s">
        <v>743</v>
      </c>
      <c r="B553" s="5" t="s">
        <v>770</v>
      </c>
      <c r="C553" s="6" t="s">
        <v>39</v>
      </c>
      <c r="D553" s="7" t="s">
        <v>775</v>
      </c>
      <c r="E553" s="8">
        <v>0</v>
      </c>
      <c r="F553" s="9">
        <v>895.65</v>
      </c>
      <c r="G553" s="22"/>
    </row>
    <row r="554" spans="1:7" x14ac:dyDescent="0.25">
      <c r="A554" t="s">
        <v>743</v>
      </c>
      <c r="B554" s="5" t="s">
        <v>770</v>
      </c>
      <c r="C554" s="6" t="s">
        <v>41</v>
      </c>
      <c r="D554" s="7" t="s">
        <v>776</v>
      </c>
      <c r="E554" s="8">
        <v>22737.48</v>
      </c>
      <c r="F554" s="9">
        <v>23308.2</v>
      </c>
      <c r="G554" s="22">
        <v>2.5100406905250765E-2</v>
      </c>
    </row>
    <row r="555" spans="1:7" x14ac:dyDescent="0.25">
      <c r="A555" t="s">
        <v>743</v>
      </c>
      <c r="B555" s="5" t="s">
        <v>770</v>
      </c>
      <c r="C555" s="6" t="s">
        <v>43</v>
      </c>
      <c r="D555" s="7" t="s">
        <v>777</v>
      </c>
      <c r="E555" s="8">
        <v>36464.75</v>
      </c>
      <c r="F555" s="9">
        <v>37458.980000000003</v>
      </c>
      <c r="G555" s="22">
        <v>2.7265509841696522E-2</v>
      </c>
    </row>
    <row r="556" spans="1:7" x14ac:dyDescent="0.25">
      <c r="A556" t="s">
        <v>743</v>
      </c>
      <c r="B556" s="5" t="s">
        <v>770</v>
      </c>
      <c r="C556" s="6" t="s">
        <v>47</v>
      </c>
      <c r="D556" s="7" t="s">
        <v>778</v>
      </c>
      <c r="E556" s="8">
        <v>24725.69</v>
      </c>
      <c r="F556" s="9">
        <v>108570.65</v>
      </c>
      <c r="G556" s="22">
        <v>3.3910058728391399</v>
      </c>
    </row>
    <row r="557" spans="1:7" x14ac:dyDescent="0.25">
      <c r="A557" t="s">
        <v>743</v>
      </c>
      <c r="B557" s="5" t="s">
        <v>770</v>
      </c>
      <c r="C557" s="6" t="s">
        <v>49</v>
      </c>
      <c r="D557" s="7" t="s">
        <v>779</v>
      </c>
      <c r="E557" s="8">
        <v>212.76</v>
      </c>
      <c r="F557" s="9">
        <v>212.76</v>
      </c>
      <c r="G557" s="22">
        <v>0</v>
      </c>
    </row>
    <row r="558" spans="1:7" x14ac:dyDescent="0.25">
      <c r="A558" t="s">
        <v>743</v>
      </c>
      <c r="B558" s="5" t="s">
        <v>770</v>
      </c>
      <c r="C558" s="6" t="s">
        <v>51</v>
      </c>
      <c r="D558" s="7" t="s">
        <v>780</v>
      </c>
      <c r="E558" s="8">
        <v>40904.97</v>
      </c>
      <c r="F558" s="9">
        <v>189371.18</v>
      </c>
      <c r="G558" s="22">
        <v>3.6295396378484077</v>
      </c>
    </row>
    <row r="559" spans="1:7" x14ac:dyDescent="0.25">
      <c r="A559" t="s">
        <v>743</v>
      </c>
      <c r="B559" s="5" t="s">
        <v>770</v>
      </c>
      <c r="C559" s="6" t="s">
        <v>53</v>
      </c>
      <c r="D559" s="7" t="s">
        <v>781</v>
      </c>
      <c r="E559" s="8">
        <v>223216.07</v>
      </c>
      <c r="F559" s="9">
        <v>0</v>
      </c>
      <c r="G559" s="22">
        <v>-1</v>
      </c>
    </row>
    <row r="560" spans="1:7" x14ac:dyDescent="0.25">
      <c r="A560" t="s">
        <v>743</v>
      </c>
      <c r="B560" s="5" t="s">
        <v>770</v>
      </c>
      <c r="C560" s="6" t="s">
        <v>57</v>
      </c>
      <c r="D560" s="7" t="s">
        <v>782</v>
      </c>
      <c r="E560" s="8">
        <v>212.76</v>
      </c>
      <c r="F560" s="9">
        <v>212.76</v>
      </c>
      <c r="G560" s="22">
        <v>0</v>
      </c>
    </row>
    <row r="561" spans="1:7" x14ac:dyDescent="0.25">
      <c r="A561" t="s">
        <v>743</v>
      </c>
      <c r="B561" s="5" t="s">
        <v>770</v>
      </c>
      <c r="C561" s="6" t="s">
        <v>10</v>
      </c>
      <c r="D561" s="7" t="s">
        <v>783</v>
      </c>
      <c r="E561" s="8">
        <v>117412.68</v>
      </c>
      <c r="F561" s="9">
        <v>126654.14</v>
      </c>
      <c r="G561" s="22">
        <v>7.8709216074447891E-2</v>
      </c>
    </row>
    <row r="562" spans="1:7" x14ac:dyDescent="0.25">
      <c r="A562" s="10" t="s">
        <v>743</v>
      </c>
      <c r="B562" s="6" t="s">
        <v>770</v>
      </c>
      <c r="C562" s="6" t="s">
        <v>90</v>
      </c>
      <c r="D562" s="7" t="s">
        <v>784</v>
      </c>
      <c r="E562" s="8">
        <v>1500</v>
      </c>
      <c r="F562" s="8">
        <v>1500</v>
      </c>
      <c r="G562" s="23">
        <v>0</v>
      </c>
    </row>
    <row r="563" spans="1:7" x14ac:dyDescent="0.25">
      <c r="A563" s="10" t="s">
        <v>743</v>
      </c>
      <c r="B563" s="6" t="s">
        <v>770</v>
      </c>
      <c r="C563" s="6" t="s">
        <v>72</v>
      </c>
      <c r="D563" s="7" t="s">
        <v>785</v>
      </c>
      <c r="E563" s="8">
        <v>1500</v>
      </c>
      <c r="F563" s="8">
        <v>1500</v>
      </c>
      <c r="G563" s="23">
        <v>0</v>
      </c>
    </row>
    <row r="564" spans="1:7" x14ac:dyDescent="0.25">
      <c r="A564" s="10" t="s">
        <v>743</v>
      </c>
      <c r="B564" s="6" t="s">
        <v>786</v>
      </c>
      <c r="C564" s="6" t="s">
        <v>338</v>
      </c>
      <c r="D564" s="7" t="s">
        <v>787</v>
      </c>
      <c r="E564" s="8">
        <v>70000</v>
      </c>
      <c r="F564" s="8">
        <v>6000</v>
      </c>
      <c r="G564" s="23">
        <v>-0.91428571428571426</v>
      </c>
    </row>
    <row r="565" spans="1:7" x14ac:dyDescent="0.25">
      <c r="A565" s="10" t="s">
        <v>743</v>
      </c>
      <c r="B565" s="6" t="s">
        <v>786</v>
      </c>
      <c r="C565" s="6" t="s">
        <v>365</v>
      </c>
      <c r="D565" s="7" t="s">
        <v>788</v>
      </c>
      <c r="E565" s="8">
        <v>6000</v>
      </c>
      <c r="F565" s="8">
        <v>0</v>
      </c>
      <c r="G565" s="23">
        <v>-1</v>
      </c>
    </row>
    <row r="566" spans="1:7" x14ac:dyDescent="0.25">
      <c r="A566" s="10" t="s">
        <v>743</v>
      </c>
      <c r="B566" s="6">
        <v>2312</v>
      </c>
      <c r="C566" s="6">
        <v>46101</v>
      </c>
      <c r="D566" s="7" t="s">
        <v>789</v>
      </c>
      <c r="E566" s="8">
        <v>0</v>
      </c>
      <c r="F566" s="8">
        <v>32475.15</v>
      </c>
    </row>
    <row r="567" spans="1:7" x14ac:dyDescent="0.25">
      <c r="A567" s="6" t="s">
        <v>743</v>
      </c>
      <c r="B567" s="6" t="s">
        <v>790</v>
      </c>
      <c r="C567" s="6" t="s">
        <v>791</v>
      </c>
      <c r="D567" s="7" t="s">
        <v>792</v>
      </c>
      <c r="E567" s="8">
        <v>1</v>
      </c>
      <c r="F567" s="8">
        <v>0</v>
      </c>
      <c r="G567" s="23">
        <v>-1</v>
      </c>
    </row>
    <row r="568" spans="1:7" x14ac:dyDescent="0.25">
      <c r="A568" t="s">
        <v>743</v>
      </c>
      <c r="B568" s="5" t="s">
        <v>786</v>
      </c>
      <c r="C568" s="6" t="s">
        <v>793</v>
      </c>
      <c r="D568" s="7" t="s">
        <v>794</v>
      </c>
      <c r="E568" s="8">
        <v>28000</v>
      </c>
      <c r="F568" s="8">
        <v>28000</v>
      </c>
      <c r="G568" s="23">
        <v>0</v>
      </c>
    </row>
    <row r="569" spans="1:7" x14ac:dyDescent="0.25">
      <c r="A569" t="s">
        <v>743</v>
      </c>
      <c r="B569" s="5" t="s">
        <v>786</v>
      </c>
      <c r="C569" s="6" t="s">
        <v>795</v>
      </c>
      <c r="D569" s="7" t="s">
        <v>796</v>
      </c>
      <c r="E569" s="8">
        <v>130000</v>
      </c>
      <c r="F569" s="8">
        <v>130000</v>
      </c>
      <c r="G569" s="23">
        <v>0</v>
      </c>
    </row>
    <row r="570" spans="1:7" x14ac:dyDescent="0.25">
      <c r="A570" t="s">
        <v>743</v>
      </c>
      <c r="B570" s="5" t="s">
        <v>770</v>
      </c>
      <c r="C570" s="6" t="s">
        <v>341</v>
      </c>
      <c r="D570" s="7" t="s">
        <v>797</v>
      </c>
      <c r="E570" s="8">
        <v>1000</v>
      </c>
      <c r="F570" s="8">
        <v>1000</v>
      </c>
      <c r="G570" s="23">
        <v>0</v>
      </c>
    </row>
    <row r="571" spans="1:7" x14ac:dyDescent="0.25">
      <c r="A571" t="s">
        <v>743</v>
      </c>
      <c r="B571" s="5" t="s">
        <v>770</v>
      </c>
      <c r="C571" s="6" t="s">
        <v>227</v>
      </c>
      <c r="D571" s="7" t="s">
        <v>798</v>
      </c>
      <c r="E571" s="8">
        <v>1250</v>
      </c>
      <c r="F571" s="8">
        <v>1250</v>
      </c>
      <c r="G571" s="23">
        <v>0</v>
      </c>
    </row>
    <row r="572" spans="1:7" x14ac:dyDescent="0.25">
      <c r="A572" s="21">
        <v>40501</v>
      </c>
      <c r="B572" s="54"/>
      <c r="C572" s="54"/>
      <c r="D572" s="18" t="s">
        <v>1080</v>
      </c>
      <c r="E572" s="19">
        <f>SUM(E535:E571)</f>
        <v>1074079.8599999999</v>
      </c>
      <c r="F572" s="19">
        <f>SUM(F535:F571)</f>
        <v>1027333.0800000001</v>
      </c>
      <c r="G572" s="24">
        <v>-4.3522629686027069E-2</v>
      </c>
    </row>
    <row r="573" spans="1:7" x14ac:dyDescent="0.25">
      <c r="A573" t="s">
        <v>799</v>
      </c>
      <c r="B573" s="6">
        <v>2314</v>
      </c>
      <c r="C573" s="6">
        <v>22610</v>
      </c>
      <c r="D573" s="17" t="s">
        <v>800</v>
      </c>
      <c r="E573" s="8">
        <v>0</v>
      </c>
      <c r="F573" s="8">
        <v>1500</v>
      </c>
    </row>
    <row r="574" spans="1:7" x14ac:dyDescent="0.25">
      <c r="A574" t="s">
        <v>799</v>
      </c>
      <c r="B574" s="5" t="s">
        <v>801</v>
      </c>
      <c r="C574" s="6">
        <v>22600</v>
      </c>
      <c r="D574" s="7" t="s">
        <v>802</v>
      </c>
      <c r="E574" s="8">
        <v>0</v>
      </c>
      <c r="F574" s="8">
        <v>2000</v>
      </c>
    </row>
    <row r="575" spans="1:7" x14ac:dyDescent="0.25">
      <c r="A575" t="s">
        <v>799</v>
      </c>
      <c r="B575" s="5" t="s">
        <v>801</v>
      </c>
      <c r="C575" s="6" t="s">
        <v>224</v>
      </c>
      <c r="D575" s="7" t="s">
        <v>802</v>
      </c>
      <c r="E575" s="8">
        <v>2000</v>
      </c>
      <c r="F575" s="8">
        <v>0</v>
      </c>
      <c r="G575" s="23">
        <v>-1</v>
      </c>
    </row>
    <row r="576" spans="1:7" x14ac:dyDescent="0.25">
      <c r="A576" t="s">
        <v>799</v>
      </c>
      <c r="B576" s="5" t="s">
        <v>801</v>
      </c>
      <c r="C576" s="6" t="s">
        <v>461</v>
      </c>
      <c r="D576" s="7" t="s">
        <v>803</v>
      </c>
      <c r="E576" s="8">
        <v>185</v>
      </c>
      <c r="F576" s="8">
        <v>185</v>
      </c>
      <c r="G576" s="23">
        <v>0</v>
      </c>
    </row>
    <row r="577" spans="1:7" x14ac:dyDescent="0.25">
      <c r="A577" t="s">
        <v>799</v>
      </c>
      <c r="B577" s="5" t="s">
        <v>801</v>
      </c>
      <c r="C577" s="6" t="s">
        <v>804</v>
      </c>
      <c r="D577" s="7" t="s">
        <v>805</v>
      </c>
      <c r="E577" s="8">
        <v>10000</v>
      </c>
      <c r="F577" s="8">
        <v>10000</v>
      </c>
      <c r="G577" s="23">
        <v>0</v>
      </c>
    </row>
    <row r="578" spans="1:7" x14ac:dyDescent="0.25">
      <c r="A578" t="s">
        <v>799</v>
      </c>
      <c r="B578" s="5" t="s">
        <v>801</v>
      </c>
      <c r="C578" s="6" t="s">
        <v>806</v>
      </c>
      <c r="D578" s="7" t="s">
        <v>807</v>
      </c>
      <c r="E578" s="8">
        <v>15000</v>
      </c>
      <c r="F578" s="8">
        <v>5000</v>
      </c>
      <c r="G578" s="23">
        <v>-0.66666666666666663</v>
      </c>
    </row>
    <row r="579" spans="1:7" x14ac:dyDescent="0.25">
      <c r="A579" t="s">
        <v>799</v>
      </c>
      <c r="B579" s="5" t="s">
        <v>801</v>
      </c>
      <c r="C579" s="6" t="s">
        <v>808</v>
      </c>
      <c r="D579" s="7" t="s">
        <v>809</v>
      </c>
      <c r="E579" s="8">
        <v>0</v>
      </c>
      <c r="F579" s="8">
        <v>0</v>
      </c>
    </row>
    <row r="580" spans="1:7" x14ac:dyDescent="0.25">
      <c r="A580" t="s">
        <v>799</v>
      </c>
      <c r="B580" s="5" t="s">
        <v>801</v>
      </c>
      <c r="C580" s="6" t="s">
        <v>768</v>
      </c>
      <c r="D580" s="7" t="s">
        <v>769</v>
      </c>
      <c r="E580" s="8">
        <v>0</v>
      </c>
      <c r="F580" s="8">
        <v>0</v>
      </c>
    </row>
    <row r="581" spans="1:7" x14ac:dyDescent="0.25">
      <c r="A581" t="s">
        <v>799</v>
      </c>
      <c r="B581" s="5" t="s">
        <v>801</v>
      </c>
      <c r="C581" s="6" t="s">
        <v>810</v>
      </c>
      <c r="D581" s="7" t="s">
        <v>811</v>
      </c>
      <c r="E581" s="8">
        <v>10000</v>
      </c>
      <c r="F581" s="8">
        <v>10000</v>
      </c>
      <c r="G581" s="23">
        <v>0</v>
      </c>
    </row>
    <row r="582" spans="1:7" x14ac:dyDescent="0.25">
      <c r="A582" s="21">
        <v>40502</v>
      </c>
      <c r="B582" s="54"/>
      <c r="C582" s="54"/>
      <c r="D582" s="18" t="s">
        <v>1093</v>
      </c>
      <c r="E582" s="19">
        <f>SUM(E573:E581)</f>
        <v>37185</v>
      </c>
      <c r="F582" s="19">
        <f>SUM(F573:F581)</f>
        <v>28685</v>
      </c>
      <c r="G582" s="24">
        <v>-0.22858679575097485</v>
      </c>
    </row>
    <row r="583" spans="1:7" x14ac:dyDescent="0.25">
      <c r="A583" s="10" t="s">
        <v>812</v>
      </c>
      <c r="B583" s="6" t="s">
        <v>529</v>
      </c>
      <c r="C583" s="6" t="s">
        <v>487</v>
      </c>
      <c r="D583" s="7" t="s">
        <v>530</v>
      </c>
      <c r="E583" s="8">
        <v>4700</v>
      </c>
      <c r="F583" s="8">
        <v>0</v>
      </c>
      <c r="G583" s="23">
        <v>-1</v>
      </c>
    </row>
    <row r="584" spans="1:7" x14ac:dyDescent="0.25">
      <c r="A584" s="10" t="s">
        <v>812</v>
      </c>
      <c r="B584" s="6" t="s">
        <v>529</v>
      </c>
      <c r="C584" s="6" t="s">
        <v>456</v>
      </c>
      <c r="D584" s="7" t="s">
        <v>813</v>
      </c>
      <c r="E584" s="8">
        <v>2000</v>
      </c>
      <c r="F584" s="8">
        <v>0</v>
      </c>
      <c r="G584" s="23">
        <v>-1</v>
      </c>
    </row>
    <row r="585" spans="1:7" x14ac:dyDescent="0.25">
      <c r="A585" s="10" t="s">
        <v>812</v>
      </c>
      <c r="B585" s="6" t="s">
        <v>529</v>
      </c>
      <c r="C585" s="6" t="s">
        <v>461</v>
      </c>
      <c r="D585" s="7" t="s">
        <v>814</v>
      </c>
      <c r="E585" s="8">
        <v>1500</v>
      </c>
      <c r="F585" s="8">
        <v>0</v>
      </c>
      <c r="G585" s="23">
        <v>-1</v>
      </c>
    </row>
    <row r="586" spans="1:7" x14ac:dyDescent="0.25">
      <c r="A586" s="10" t="s">
        <v>812</v>
      </c>
      <c r="B586" s="6" t="s">
        <v>531</v>
      </c>
      <c r="C586" s="6" t="s">
        <v>338</v>
      </c>
      <c r="D586" s="7" t="s">
        <v>532</v>
      </c>
      <c r="E586" s="8">
        <v>0</v>
      </c>
      <c r="F586" s="8">
        <v>45300</v>
      </c>
    </row>
    <row r="587" spans="1:7" x14ac:dyDescent="0.25">
      <c r="A587" s="10" t="s">
        <v>812</v>
      </c>
      <c r="B587" s="6" t="s">
        <v>531</v>
      </c>
      <c r="C587" s="6">
        <v>22600</v>
      </c>
      <c r="D587" s="7" t="s">
        <v>815</v>
      </c>
      <c r="E587" s="8">
        <v>0</v>
      </c>
      <c r="F587" s="8">
        <v>1500</v>
      </c>
    </row>
    <row r="588" spans="1:7" x14ac:dyDescent="0.25">
      <c r="A588" s="10" t="s">
        <v>812</v>
      </c>
      <c r="B588" s="6" t="s">
        <v>531</v>
      </c>
      <c r="C588" s="6" t="s">
        <v>536</v>
      </c>
      <c r="D588" s="7" t="s">
        <v>537</v>
      </c>
      <c r="E588" s="8">
        <v>0</v>
      </c>
      <c r="F588" s="8">
        <v>4000</v>
      </c>
    </row>
    <row r="589" spans="1:7" x14ac:dyDescent="0.25">
      <c r="A589" s="10" t="s">
        <v>812</v>
      </c>
      <c r="B589" s="6">
        <v>3112</v>
      </c>
      <c r="C589" s="6">
        <v>22699</v>
      </c>
      <c r="D589" s="7" t="s">
        <v>816</v>
      </c>
      <c r="E589" s="8">
        <v>0</v>
      </c>
      <c r="F589" s="8">
        <v>4000</v>
      </c>
    </row>
    <row r="590" spans="1:7" x14ac:dyDescent="0.25">
      <c r="A590" s="10" t="s">
        <v>812</v>
      </c>
      <c r="B590" s="6" t="s">
        <v>529</v>
      </c>
      <c r="C590" s="6" t="s">
        <v>579</v>
      </c>
      <c r="D590" s="7" t="s">
        <v>817</v>
      </c>
      <c r="E590" s="8">
        <v>500</v>
      </c>
      <c r="F590" s="8">
        <v>0</v>
      </c>
      <c r="G590" s="23">
        <v>-1</v>
      </c>
    </row>
    <row r="591" spans="1:7" x14ac:dyDescent="0.25">
      <c r="A591" s="10">
        <v>40503</v>
      </c>
      <c r="B591" s="6">
        <v>3112</v>
      </c>
      <c r="C591" s="6">
        <v>62300</v>
      </c>
      <c r="D591" s="7" t="s">
        <v>818</v>
      </c>
      <c r="E591" s="8">
        <v>0</v>
      </c>
      <c r="F591" s="8">
        <v>5000</v>
      </c>
    </row>
    <row r="592" spans="1:7" x14ac:dyDescent="0.25">
      <c r="A592" s="21">
        <v>40503</v>
      </c>
      <c r="B592" s="54"/>
      <c r="C592" s="54"/>
      <c r="D592" s="18" t="s">
        <v>1081</v>
      </c>
      <c r="E592" s="19">
        <f>SUM(E583:E591)</f>
        <v>8700</v>
      </c>
      <c r="F592" s="19">
        <f>SUM(F583:F591)</f>
        <v>59800</v>
      </c>
      <c r="G592" s="24">
        <v>5.8735632183908049</v>
      </c>
    </row>
    <row r="593" spans="1:7" x14ac:dyDescent="0.25">
      <c r="A593" s="10" t="s">
        <v>819</v>
      </c>
      <c r="B593" s="6" t="s">
        <v>820</v>
      </c>
      <c r="C593" s="6" t="s">
        <v>16</v>
      </c>
      <c r="D593" s="7" t="s">
        <v>821</v>
      </c>
      <c r="E593" s="8">
        <v>0</v>
      </c>
      <c r="F593" s="8">
        <v>0</v>
      </c>
    </row>
    <row r="594" spans="1:7" x14ac:dyDescent="0.25">
      <c r="A594" s="10" t="s">
        <v>819</v>
      </c>
      <c r="B594" s="6" t="s">
        <v>820</v>
      </c>
      <c r="C594" s="6" t="s">
        <v>456</v>
      </c>
      <c r="D594" s="7" t="s">
        <v>822</v>
      </c>
      <c r="E594" s="8">
        <v>45000</v>
      </c>
      <c r="F594" s="8">
        <v>45000</v>
      </c>
      <c r="G594" s="23">
        <v>0</v>
      </c>
    </row>
    <row r="595" spans="1:7" x14ac:dyDescent="0.25">
      <c r="A595" s="10" t="s">
        <v>819</v>
      </c>
      <c r="B595" s="6" t="s">
        <v>820</v>
      </c>
      <c r="C595" s="6" t="s">
        <v>72</v>
      </c>
      <c r="D595" s="7" t="s">
        <v>823</v>
      </c>
      <c r="E595" s="8">
        <v>0</v>
      </c>
      <c r="F595" s="8">
        <v>0</v>
      </c>
    </row>
    <row r="596" spans="1:7" x14ac:dyDescent="0.25">
      <c r="A596" s="10" t="s">
        <v>819</v>
      </c>
      <c r="B596" s="6" t="s">
        <v>820</v>
      </c>
      <c r="C596" s="6" t="s">
        <v>571</v>
      </c>
      <c r="D596" s="7" t="s">
        <v>824</v>
      </c>
      <c r="E596" s="8">
        <v>0</v>
      </c>
      <c r="F596" s="8">
        <v>0</v>
      </c>
    </row>
    <row r="597" spans="1:7" x14ac:dyDescent="0.25">
      <c r="A597" t="s">
        <v>819</v>
      </c>
      <c r="B597" s="5" t="s">
        <v>820</v>
      </c>
      <c r="C597" s="6" t="s">
        <v>579</v>
      </c>
      <c r="D597" s="7" t="s">
        <v>825</v>
      </c>
      <c r="E597" s="8">
        <v>14100</v>
      </c>
      <c r="F597" s="8">
        <v>14100</v>
      </c>
      <c r="G597" s="23">
        <v>0</v>
      </c>
    </row>
    <row r="598" spans="1:7" x14ac:dyDescent="0.25">
      <c r="A598" s="21">
        <v>40504</v>
      </c>
      <c r="B598" s="54"/>
      <c r="C598" s="54"/>
      <c r="D598" s="18" t="s">
        <v>1094</v>
      </c>
      <c r="E598" s="19">
        <f>SUM(E593:E597)</f>
        <v>59100</v>
      </c>
      <c r="F598" s="19">
        <f>SUM(F593:F597)</f>
        <v>59100</v>
      </c>
      <c r="G598" s="24">
        <v>0</v>
      </c>
    </row>
    <row r="599" spans="1:7" x14ac:dyDescent="0.25">
      <c r="A599" t="s">
        <v>826</v>
      </c>
      <c r="B599" s="5" t="s">
        <v>770</v>
      </c>
      <c r="C599" s="6" t="s">
        <v>33</v>
      </c>
      <c r="D599" s="7" t="s">
        <v>827</v>
      </c>
      <c r="E599" s="8">
        <v>14992.68</v>
      </c>
      <c r="F599" s="9">
        <v>0</v>
      </c>
      <c r="G599" s="22">
        <v>-1</v>
      </c>
    </row>
    <row r="600" spans="1:7" x14ac:dyDescent="0.25">
      <c r="A600" t="s">
        <v>826</v>
      </c>
      <c r="B600" s="5" t="s">
        <v>770</v>
      </c>
      <c r="C600" s="6" t="s">
        <v>39</v>
      </c>
      <c r="D600" s="7" t="s">
        <v>828</v>
      </c>
      <c r="E600" s="8">
        <v>544.23</v>
      </c>
      <c r="F600" s="9">
        <v>0</v>
      </c>
      <c r="G600" s="22">
        <v>-1</v>
      </c>
    </row>
    <row r="601" spans="1:7" x14ac:dyDescent="0.25">
      <c r="A601" t="s">
        <v>826</v>
      </c>
      <c r="B601" s="5" t="s">
        <v>770</v>
      </c>
      <c r="C601" s="6" t="s">
        <v>41</v>
      </c>
      <c r="D601" s="7" t="s">
        <v>829</v>
      </c>
      <c r="E601" s="8">
        <v>8291.7800000000007</v>
      </c>
      <c r="F601" s="9">
        <v>0</v>
      </c>
      <c r="G601" s="22">
        <v>-1</v>
      </c>
    </row>
    <row r="602" spans="1:7" x14ac:dyDescent="0.25">
      <c r="A602" t="s">
        <v>826</v>
      </c>
      <c r="B602" s="5" t="s">
        <v>770</v>
      </c>
      <c r="C602" s="6" t="s">
        <v>43</v>
      </c>
      <c r="D602" s="7" t="s">
        <v>830</v>
      </c>
      <c r="E602" s="8">
        <v>14051.25</v>
      </c>
      <c r="F602" s="9">
        <v>0</v>
      </c>
      <c r="G602" s="22">
        <v>-1</v>
      </c>
    </row>
    <row r="603" spans="1:7" x14ac:dyDescent="0.25">
      <c r="A603" t="s">
        <v>826</v>
      </c>
      <c r="B603" s="5" t="s">
        <v>770</v>
      </c>
      <c r="C603" s="6" t="s">
        <v>55</v>
      </c>
      <c r="D603" s="7" t="s">
        <v>831</v>
      </c>
      <c r="E603" s="8">
        <v>0</v>
      </c>
      <c r="F603" s="9">
        <v>0</v>
      </c>
      <c r="G603" s="22"/>
    </row>
    <row r="604" spans="1:7" x14ac:dyDescent="0.25">
      <c r="A604" t="s">
        <v>826</v>
      </c>
      <c r="B604" s="5" t="s">
        <v>770</v>
      </c>
      <c r="C604" s="6" t="s">
        <v>10</v>
      </c>
      <c r="D604" s="7" t="s">
        <v>832</v>
      </c>
      <c r="E604" s="8">
        <v>9514.56</v>
      </c>
      <c r="F604" s="9">
        <v>0</v>
      </c>
      <c r="G604" s="22">
        <v>-1</v>
      </c>
    </row>
    <row r="605" spans="1:7" x14ac:dyDescent="0.25">
      <c r="A605" t="s">
        <v>826</v>
      </c>
      <c r="B605" s="5" t="s">
        <v>833</v>
      </c>
      <c r="C605" s="6" t="s">
        <v>33</v>
      </c>
      <c r="D605" s="7" t="s">
        <v>827</v>
      </c>
      <c r="E605" s="8">
        <v>0</v>
      </c>
      <c r="F605" s="9">
        <v>15369</v>
      </c>
      <c r="G605" s="22"/>
    </row>
    <row r="606" spans="1:7" x14ac:dyDescent="0.25">
      <c r="A606" t="s">
        <v>826</v>
      </c>
      <c r="B606" s="5" t="s">
        <v>833</v>
      </c>
      <c r="C606" s="6" t="s">
        <v>39</v>
      </c>
      <c r="D606" s="7" t="s">
        <v>834</v>
      </c>
      <c r="E606" s="8">
        <v>0</v>
      </c>
      <c r="F606" s="9">
        <v>1115.78</v>
      </c>
      <c r="G606" s="22"/>
    </row>
    <row r="607" spans="1:7" x14ac:dyDescent="0.25">
      <c r="A607" t="s">
        <v>826</v>
      </c>
      <c r="B607" s="5" t="s">
        <v>833</v>
      </c>
      <c r="C607" s="6" t="s">
        <v>41</v>
      </c>
      <c r="D607" s="7" t="s">
        <v>835</v>
      </c>
      <c r="E607" s="8">
        <v>0</v>
      </c>
      <c r="F607" s="9">
        <v>8499.9</v>
      </c>
      <c r="G607" s="22"/>
    </row>
    <row r="608" spans="1:7" x14ac:dyDescent="0.25">
      <c r="A608" t="s">
        <v>826</v>
      </c>
      <c r="B608" s="5" t="s">
        <v>833</v>
      </c>
      <c r="C608" s="6" t="s">
        <v>43</v>
      </c>
      <c r="D608" s="7" t="s">
        <v>830</v>
      </c>
      <c r="E608" s="8">
        <v>0</v>
      </c>
      <c r="F608" s="9">
        <v>14403.93</v>
      </c>
      <c r="G608" s="22"/>
    </row>
    <row r="609" spans="1:7" x14ac:dyDescent="0.25">
      <c r="A609" t="s">
        <v>826</v>
      </c>
      <c r="B609" s="5" t="s">
        <v>833</v>
      </c>
      <c r="C609" s="6" t="s">
        <v>10</v>
      </c>
      <c r="D609" s="7" t="s">
        <v>832</v>
      </c>
      <c r="E609" s="8">
        <v>0</v>
      </c>
      <c r="F609" s="9">
        <v>10228.15</v>
      </c>
      <c r="G609" s="22"/>
    </row>
    <row r="610" spans="1:7" x14ac:dyDescent="0.25">
      <c r="A610" s="10" t="s">
        <v>826</v>
      </c>
      <c r="B610" s="6" t="s">
        <v>833</v>
      </c>
      <c r="C610" s="6" t="s">
        <v>836</v>
      </c>
      <c r="D610" s="7" t="s">
        <v>837</v>
      </c>
      <c r="E610" s="8">
        <v>40000</v>
      </c>
      <c r="F610" s="8">
        <v>26000</v>
      </c>
      <c r="G610" s="23">
        <v>-0.35</v>
      </c>
    </row>
    <row r="611" spans="1:7" x14ac:dyDescent="0.25">
      <c r="A611" s="10" t="s">
        <v>826</v>
      </c>
      <c r="B611" s="6" t="s">
        <v>833</v>
      </c>
      <c r="C611" s="6" t="s">
        <v>81</v>
      </c>
      <c r="D611" s="7" t="s">
        <v>606</v>
      </c>
      <c r="E611" s="8">
        <v>9000</v>
      </c>
      <c r="F611" s="8">
        <v>500</v>
      </c>
      <c r="G611" s="23">
        <v>-0.94444444444444442</v>
      </c>
    </row>
    <row r="612" spans="1:7" x14ac:dyDescent="0.25">
      <c r="A612" s="21">
        <v>40505</v>
      </c>
      <c r="B612" s="54"/>
      <c r="C612" s="54"/>
      <c r="D612" s="18" t="s">
        <v>1082</v>
      </c>
      <c r="E612" s="19">
        <f>SUM(E599:E611)</f>
        <v>96394.5</v>
      </c>
      <c r="F612" s="19">
        <f>SUM(F599:F611)</f>
        <v>76116.760000000009</v>
      </c>
      <c r="G612" s="24">
        <v>-0.21036200198144075</v>
      </c>
    </row>
    <row r="613" spans="1:7" x14ac:dyDescent="0.25">
      <c r="A613" s="10" t="s">
        <v>838</v>
      </c>
      <c r="B613" s="6" t="s">
        <v>839</v>
      </c>
      <c r="C613" s="6" t="s">
        <v>90</v>
      </c>
      <c r="D613" s="7" t="s">
        <v>840</v>
      </c>
      <c r="E613" s="8">
        <v>2000</v>
      </c>
      <c r="F613" s="8">
        <v>2000</v>
      </c>
      <c r="G613" s="23">
        <v>0</v>
      </c>
    </row>
    <row r="614" spans="1:7" x14ac:dyDescent="0.25">
      <c r="A614" s="10" t="s">
        <v>838</v>
      </c>
      <c r="B614" s="6" t="s">
        <v>839</v>
      </c>
      <c r="C614" s="6" t="s">
        <v>77</v>
      </c>
      <c r="D614" s="7" t="s">
        <v>841</v>
      </c>
      <c r="E614" s="8">
        <v>6120</v>
      </c>
      <c r="F614" s="8">
        <v>3000</v>
      </c>
      <c r="G614" s="23">
        <v>-0.50980392156862742</v>
      </c>
    </row>
    <row r="615" spans="1:7" x14ac:dyDescent="0.25">
      <c r="A615" s="10" t="s">
        <v>838</v>
      </c>
      <c r="B615" s="6" t="s">
        <v>839</v>
      </c>
      <c r="C615" s="6" t="s">
        <v>842</v>
      </c>
      <c r="D615" s="7" t="s">
        <v>131</v>
      </c>
      <c r="E615" s="8">
        <v>1000</v>
      </c>
      <c r="F615" s="8">
        <v>0</v>
      </c>
      <c r="G615" s="23">
        <v>-1</v>
      </c>
    </row>
    <row r="616" spans="1:7" x14ac:dyDescent="0.25">
      <c r="A616" t="s">
        <v>838</v>
      </c>
      <c r="B616" s="5" t="s">
        <v>839</v>
      </c>
      <c r="C616" s="6" t="s">
        <v>27</v>
      </c>
      <c r="D616" s="7" t="s">
        <v>843</v>
      </c>
      <c r="E616" s="8">
        <v>1000</v>
      </c>
      <c r="F616" s="8">
        <v>0</v>
      </c>
      <c r="G616" s="23">
        <v>-1</v>
      </c>
    </row>
    <row r="617" spans="1:7" x14ac:dyDescent="0.25">
      <c r="A617" t="s">
        <v>838</v>
      </c>
      <c r="B617" s="5" t="s">
        <v>839</v>
      </c>
      <c r="C617" s="6" t="s">
        <v>394</v>
      </c>
      <c r="D617" s="7" t="s">
        <v>844</v>
      </c>
      <c r="E617" s="8">
        <v>500</v>
      </c>
      <c r="F617" s="8">
        <v>0</v>
      </c>
      <c r="G617" s="23">
        <v>-1</v>
      </c>
    </row>
    <row r="618" spans="1:7" x14ac:dyDescent="0.25">
      <c r="A618" s="10" t="s">
        <v>838</v>
      </c>
      <c r="B618" s="6" t="s">
        <v>132</v>
      </c>
      <c r="C618" s="6" t="s">
        <v>135</v>
      </c>
      <c r="D618" s="7" t="s">
        <v>845</v>
      </c>
      <c r="E618" s="8">
        <v>2000</v>
      </c>
      <c r="F618" s="8">
        <v>2000</v>
      </c>
      <c r="G618" s="23">
        <v>0</v>
      </c>
    </row>
    <row r="619" spans="1:7" x14ac:dyDescent="0.25">
      <c r="A619" t="s">
        <v>838</v>
      </c>
      <c r="B619" s="5" t="s">
        <v>334</v>
      </c>
      <c r="C619" s="6" t="s">
        <v>343</v>
      </c>
      <c r="D619" s="7" t="s">
        <v>846</v>
      </c>
      <c r="E619" s="8">
        <v>1</v>
      </c>
      <c r="F619" s="8">
        <v>1</v>
      </c>
      <c r="G619" s="23">
        <v>0</v>
      </c>
    </row>
    <row r="620" spans="1:7" x14ac:dyDescent="0.25">
      <c r="A620" s="10">
        <v>40506</v>
      </c>
      <c r="B620" s="6">
        <v>1520</v>
      </c>
      <c r="C620" s="6">
        <v>62200</v>
      </c>
      <c r="D620" s="7" t="s">
        <v>847</v>
      </c>
      <c r="E620" s="8">
        <v>0</v>
      </c>
      <c r="F620" s="8">
        <v>1</v>
      </c>
    </row>
    <row r="621" spans="1:7" x14ac:dyDescent="0.25">
      <c r="A621" s="21">
        <v>40506</v>
      </c>
      <c r="B621" s="54"/>
      <c r="C621" s="54"/>
      <c r="D621" s="18" t="s">
        <v>1083</v>
      </c>
      <c r="E621" s="19">
        <f>SUM(E613:E620)</f>
        <v>12621</v>
      </c>
      <c r="F621" s="19">
        <f>SUM(F613:F620)</f>
        <v>7002</v>
      </c>
      <c r="G621" s="24">
        <v>-0.44521036367958167</v>
      </c>
    </row>
    <row r="622" spans="1:7" x14ac:dyDescent="0.25">
      <c r="A622" t="s">
        <v>848</v>
      </c>
      <c r="B622" s="5" t="s">
        <v>609</v>
      </c>
      <c r="C622" s="6" t="s">
        <v>47</v>
      </c>
      <c r="D622" s="7" t="s">
        <v>849</v>
      </c>
      <c r="E622" s="8">
        <v>62817.919999999998</v>
      </c>
      <c r="F622" s="9">
        <v>72743.37</v>
      </c>
      <c r="G622" s="22">
        <v>0.15800348053549046</v>
      </c>
    </row>
    <row r="623" spans="1:7" x14ac:dyDescent="0.25">
      <c r="A623" t="s">
        <v>848</v>
      </c>
      <c r="B623" s="5" t="s">
        <v>609</v>
      </c>
      <c r="C623" s="6" t="s">
        <v>49</v>
      </c>
      <c r="D623" s="7" t="s">
        <v>850</v>
      </c>
      <c r="E623" s="8">
        <v>212.76</v>
      </c>
      <c r="F623" s="9">
        <v>212.76</v>
      </c>
      <c r="G623" s="22">
        <v>0</v>
      </c>
    </row>
    <row r="624" spans="1:7" x14ac:dyDescent="0.25">
      <c r="A624" t="s">
        <v>848</v>
      </c>
      <c r="B624" s="5" t="s">
        <v>609</v>
      </c>
      <c r="C624" s="6" t="s">
        <v>51</v>
      </c>
      <c r="D624" s="7" t="s">
        <v>851</v>
      </c>
      <c r="E624" s="8">
        <v>91142.47</v>
      </c>
      <c r="F624" s="9">
        <v>110263.09</v>
      </c>
      <c r="G624" s="22">
        <v>0.20978825787802322</v>
      </c>
    </row>
    <row r="625" spans="1:7" x14ac:dyDescent="0.25">
      <c r="A625" t="s">
        <v>848</v>
      </c>
      <c r="B625" s="5" t="s">
        <v>609</v>
      </c>
      <c r="C625" s="6" t="s">
        <v>53</v>
      </c>
      <c r="D625" s="7" t="s">
        <v>852</v>
      </c>
      <c r="E625" s="8">
        <v>47435.22</v>
      </c>
      <c r="F625" s="9">
        <v>78066.23</v>
      </c>
      <c r="G625" s="22">
        <v>0.64574402732821723</v>
      </c>
    </row>
    <row r="626" spans="1:7" x14ac:dyDescent="0.25">
      <c r="A626" t="s">
        <v>848</v>
      </c>
      <c r="B626" s="5" t="s">
        <v>609</v>
      </c>
      <c r="C626" s="6" t="s">
        <v>57</v>
      </c>
      <c r="D626" s="7" t="s">
        <v>853</v>
      </c>
      <c r="E626" s="8">
        <v>212.76</v>
      </c>
      <c r="F626" s="9">
        <v>212.76</v>
      </c>
      <c r="G626" s="22">
        <v>0</v>
      </c>
    </row>
    <row r="627" spans="1:7" x14ac:dyDescent="0.25">
      <c r="A627" t="s">
        <v>848</v>
      </c>
      <c r="B627" s="5" t="s">
        <v>609</v>
      </c>
      <c r="C627" s="6" t="s">
        <v>10</v>
      </c>
      <c r="D627" s="7" t="s">
        <v>854</v>
      </c>
      <c r="E627" s="8">
        <v>63623.040000000001</v>
      </c>
      <c r="F627" s="9">
        <v>84621.29</v>
      </c>
      <c r="G627" s="22">
        <v>0.33004160128154819</v>
      </c>
    </row>
    <row r="628" spans="1:7" x14ac:dyDescent="0.25">
      <c r="A628" t="s">
        <v>848</v>
      </c>
      <c r="B628" s="5" t="s">
        <v>609</v>
      </c>
      <c r="C628" s="6" t="s">
        <v>855</v>
      </c>
      <c r="D628" s="7" t="s">
        <v>856</v>
      </c>
      <c r="E628" s="8">
        <v>18000</v>
      </c>
      <c r="F628" s="8">
        <v>0</v>
      </c>
      <c r="G628" s="23">
        <v>-1</v>
      </c>
    </row>
    <row r="629" spans="1:7" x14ac:dyDescent="0.25">
      <c r="A629" s="10" t="s">
        <v>848</v>
      </c>
      <c r="B629" s="6" t="s">
        <v>790</v>
      </c>
      <c r="C629" s="6" t="s">
        <v>90</v>
      </c>
      <c r="D629" s="7" t="s">
        <v>857</v>
      </c>
      <c r="E629" s="8">
        <v>20000</v>
      </c>
      <c r="F629" s="8">
        <v>8000</v>
      </c>
      <c r="G629" s="23">
        <v>-0.6</v>
      </c>
    </row>
    <row r="630" spans="1:7" x14ac:dyDescent="0.25">
      <c r="A630" s="10" t="s">
        <v>848</v>
      </c>
      <c r="B630" s="6" t="s">
        <v>790</v>
      </c>
      <c r="C630" s="6" t="s">
        <v>858</v>
      </c>
      <c r="D630" s="7" t="s">
        <v>859</v>
      </c>
      <c r="E630" s="8">
        <v>225</v>
      </c>
      <c r="F630" s="8">
        <v>225</v>
      </c>
      <c r="G630" s="23">
        <v>0</v>
      </c>
    </row>
    <row r="631" spans="1:7" x14ac:dyDescent="0.25">
      <c r="A631" s="10" t="s">
        <v>848</v>
      </c>
      <c r="B631" s="6" t="s">
        <v>790</v>
      </c>
      <c r="C631" s="6" t="s">
        <v>456</v>
      </c>
      <c r="D631" s="7" t="s">
        <v>860</v>
      </c>
      <c r="E631" s="8">
        <v>15000</v>
      </c>
      <c r="F631" s="8">
        <v>15000</v>
      </c>
      <c r="G631" s="23">
        <v>0</v>
      </c>
    </row>
    <row r="632" spans="1:7" x14ac:dyDescent="0.25">
      <c r="A632" s="10" t="s">
        <v>848</v>
      </c>
      <c r="B632" s="6" t="s">
        <v>790</v>
      </c>
      <c r="C632" s="6" t="s">
        <v>72</v>
      </c>
      <c r="D632" s="7" t="s">
        <v>861</v>
      </c>
      <c r="E632" s="8">
        <v>30000</v>
      </c>
      <c r="F632" s="8">
        <v>28000</v>
      </c>
      <c r="G632" s="23">
        <v>-6.6666666666666666E-2</v>
      </c>
    </row>
    <row r="633" spans="1:7" x14ac:dyDescent="0.25">
      <c r="A633" t="s">
        <v>848</v>
      </c>
      <c r="B633" s="5" t="s">
        <v>790</v>
      </c>
      <c r="C633" s="6" t="s">
        <v>27</v>
      </c>
      <c r="D633" s="7" t="s">
        <v>862</v>
      </c>
      <c r="E633" s="8">
        <v>1</v>
      </c>
      <c r="F633" s="8">
        <v>1</v>
      </c>
      <c r="G633" s="23">
        <v>0</v>
      </c>
    </row>
    <row r="634" spans="1:7" x14ac:dyDescent="0.25">
      <c r="A634" t="s">
        <v>848</v>
      </c>
      <c r="B634" s="5" t="s">
        <v>790</v>
      </c>
      <c r="C634" s="6" t="s">
        <v>461</v>
      </c>
      <c r="D634" s="7" t="s">
        <v>863</v>
      </c>
      <c r="E634" s="8">
        <v>15050</v>
      </c>
      <c r="F634" s="8">
        <v>15050</v>
      </c>
      <c r="G634" s="23">
        <v>0</v>
      </c>
    </row>
    <row r="635" spans="1:7" x14ac:dyDescent="0.25">
      <c r="A635" t="s">
        <v>848</v>
      </c>
      <c r="B635" s="5" t="s">
        <v>790</v>
      </c>
      <c r="C635" s="6" t="s">
        <v>760</v>
      </c>
      <c r="D635" s="7" t="s">
        <v>864</v>
      </c>
      <c r="E635" s="8">
        <v>775</v>
      </c>
      <c r="F635" s="8">
        <v>775</v>
      </c>
      <c r="G635" s="23">
        <v>0</v>
      </c>
    </row>
    <row r="636" spans="1:7" x14ac:dyDescent="0.25">
      <c r="A636" t="s">
        <v>848</v>
      </c>
      <c r="B636" s="5" t="s">
        <v>790</v>
      </c>
      <c r="C636" s="6" t="s">
        <v>865</v>
      </c>
      <c r="D636" s="7" t="s">
        <v>866</v>
      </c>
      <c r="E636" s="8">
        <v>5000</v>
      </c>
      <c r="F636" s="8">
        <v>0</v>
      </c>
      <c r="G636" s="23">
        <v>-1</v>
      </c>
    </row>
    <row r="637" spans="1:7" x14ac:dyDescent="0.25">
      <c r="A637" t="s">
        <v>848</v>
      </c>
      <c r="B637" s="5" t="s">
        <v>790</v>
      </c>
      <c r="C637" s="6" t="s">
        <v>867</v>
      </c>
      <c r="D637" s="7" t="s">
        <v>868</v>
      </c>
      <c r="E637" s="8">
        <v>2160</v>
      </c>
      <c r="F637" s="8">
        <v>2160</v>
      </c>
      <c r="G637" s="23">
        <v>0</v>
      </c>
    </row>
    <row r="638" spans="1:7" x14ac:dyDescent="0.25">
      <c r="A638" s="10" t="s">
        <v>848</v>
      </c>
      <c r="B638" s="6" t="s">
        <v>869</v>
      </c>
      <c r="C638" s="6" t="s">
        <v>456</v>
      </c>
      <c r="D638" s="7" t="s">
        <v>870</v>
      </c>
      <c r="E638" s="8">
        <v>5000</v>
      </c>
      <c r="F638" s="8">
        <v>2000</v>
      </c>
      <c r="G638" s="23">
        <v>-0.6</v>
      </c>
    </row>
    <row r="639" spans="1:7" x14ac:dyDescent="0.25">
      <c r="A639" s="10" t="s">
        <v>848</v>
      </c>
      <c r="B639" s="6" t="s">
        <v>869</v>
      </c>
      <c r="C639" s="6" t="s">
        <v>81</v>
      </c>
      <c r="D639" s="7" t="s">
        <v>871</v>
      </c>
      <c r="E639" s="8">
        <v>11000</v>
      </c>
      <c r="F639" s="8">
        <v>16147</v>
      </c>
      <c r="G639" s="23">
        <v>0.46790909090909089</v>
      </c>
    </row>
    <row r="640" spans="1:7" x14ac:dyDescent="0.25">
      <c r="A640" t="s">
        <v>848</v>
      </c>
      <c r="B640" s="5" t="s">
        <v>790</v>
      </c>
      <c r="C640" s="6" t="s">
        <v>723</v>
      </c>
      <c r="D640" s="7" t="s">
        <v>872</v>
      </c>
      <c r="E640" s="8">
        <v>13000</v>
      </c>
      <c r="F640" s="8">
        <v>1</v>
      </c>
      <c r="G640" s="23">
        <v>-0.99992307692307691</v>
      </c>
    </row>
    <row r="641" spans="1:7" x14ac:dyDescent="0.25">
      <c r="A641" t="s">
        <v>848</v>
      </c>
      <c r="B641" s="5" t="s">
        <v>790</v>
      </c>
      <c r="C641" s="6" t="s">
        <v>873</v>
      </c>
      <c r="D641" s="7" t="s">
        <v>874</v>
      </c>
      <c r="E641" s="8">
        <v>7000</v>
      </c>
      <c r="F641" s="8">
        <v>7000</v>
      </c>
      <c r="G641" s="23">
        <v>0</v>
      </c>
    </row>
    <row r="642" spans="1:7" x14ac:dyDescent="0.25">
      <c r="A642" s="21">
        <v>40511</v>
      </c>
      <c r="B642" s="54"/>
      <c r="C642" s="54"/>
      <c r="D642" s="18" t="s">
        <v>1084</v>
      </c>
      <c r="E642" s="19">
        <f>SUM(E622:E641)</f>
        <v>407655.17</v>
      </c>
      <c r="F642" s="19">
        <f>SUM(F622:F641)</f>
        <v>440478.49999999994</v>
      </c>
      <c r="G642" s="24">
        <v>8.0517389243462703E-2</v>
      </c>
    </row>
    <row r="643" spans="1:7" x14ac:dyDescent="0.25">
      <c r="A643" t="s">
        <v>875</v>
      </c>
      <c r="B643" s="5" t="s">
        <v>609</v>
      </c>
      <c r="C643" s="6" t="s">
        <v>47</v>
      </c>
      <c r="D643" s="7" t="s">
        <v>876</v>
      </c>
      <c r="E643" s="8">
        <v>158280.42000000001</v>
      </c>
      <c r="F643" s="9">
        <v>224505.24</v>
      </c>
      <c r="G643" s="22">
        <v>0.41840184654551693</v>
      </c>
    </row>
    <row r="644" spans="1:7" x14ac:dyDescent="0.25">
      <c r="A644" t="s">
        <v>875</v>
      </c>
      <c r="B644" s="5" t="s">
        <v>609</v>
      </c>
      <c r="C644" s="6" t="s">
        <v>49</v>
      </c>
      <c r="D644" s="7" t="s">
        <v>877</v>
      </c>
      <c r="E644" s="8">
        <v>212.76</v>
      </c>
      <c r="F644" s="9">
        <v>212.76</v>
      </c>
      <c r="G644" s="22">
        <v>0</v>
      </c>
    </row>
    <row r="645" spans="1:7" x14ac:dyDescent="0.25">
      <c r="A645" t="s">
        <v>875</v>
      </c>
      <c r="B645" s="5" t="s">
        <v>609</v>
      </c>
      <c r="C645" s="6" t="s">
        <v>51</v>
      </c>
      <c r="D645" s="7" t="s">
        <v>878</v>
      </c>
      <c r="E645" s="8">
        <v>252126.03</v>
      </c>
      <c r="F645" s="9">
        <v>346199.68</v>
      </c>
      <c r="G645" s="22">
        <v>0.37312152973653689</v>
      </c>
    </row>
    <row r="646" spans="1:7" x14ac:dyDescent="0.25">
      <c r="A646" t="s">
        <v>875</v>
      </c>
      <c r="B646" s="5" t="s">
        <v>609</v>
      </c>
      <c r="C646" s="6" t="s">
        <v>53</v>
      </c>
      <c r="D646" s="7" t="s">
        <v>879</v>
      </c>
      <c r="E646" s="8">
        <v>298816.06</v>
      </c>
      <c r="F646" s="9">
        <v>147765.09</v>
      </c>
      <c r="G646" s="22">
        <v>-0.50549816499153355</v>
      </c>
    </row>
    <row r="647" spans="1:7" x14ac:dyDescent="0.25">
      <c r="A647" t="s">
        <v>875</v>
      </c>
      <c r="B647" s="5" t="s">
        <v>609</v>
      </c>
      <c r="C647" s="6" t="s">
        <v>57</v>
      </c>
      <c r="D647" s="7" t="s">
        <v>880</v>
      </c>
      <c r="E647" s="8">
        <v>212.76</v>
      </c>
      <c r="F647" s="9">
        <v>212.76</v>
      </c>
      <c r="G647" s="22">
        <v>0</v>
      </c>
    </row>
    <row r="648" spans="1:7" x14ac:dyDescent="0.25">
      <c r="A648" t="s">
        <v>875</v>
      </c>
      <c r="B648" s="5" t="s">
        <v>609</v>
      </c>
      <c r="C648" s="6" t="s">
        <v>10</v>
      </c>
      <c r="D648" s="7" t="s">
        <v>881</v>
      </c>
      <c r="E648" s="8">
        <v>240730.08</v>
      </c>
      <c r="F648" s="9">
        <v>249390.41</v>
      </c>
      <c r="G648" s="22">
        <v>3.597527155725623E-2</v>
      </c>
    </row>
    <row r="649" spans="1:7" x14ac:dyDescent="0.25">
      <c r="A649" t="s">
        <v>875</v>
      </c>
      <c r="B649" s="5" t="s">
        <v>609</v>
      </c>
      <c r="C649" s="6" t="s">
        <v>62</v>
      </c>
      <c r="D649" s="7" t="s">
        <v>882</v>
      </c>
      <c r="E649" s="8">
        <v>0</v>
      </c>
      <c r="F649" s="9">
        <v>0</v>
      </c>
      <c r="G649" s="22"/>
    </row>
    <row r="650" spans="1:7" x14ac:dyDescent="0.25">
      <c r="A650" s="10" t="s">
        <v>875</v>
      </c>
      <c r="B650" s="6" t="s">
        <v>609</v>
      </c>
      <c r="C650" s="6" t="s">
        <v>90</v>
      </c>
      <c r="D650" s="7" t="s">
        <v>883</v>
      </c>
      <c r="E650" s="8">
        <v>15000</v>
      </c>
      <c r="F650" s="8">
        <v>15000</v>
      </c>
      <c r="G650" s="23">
        <v>0</v>
      </c>
    </row>
    <row r="651" spans="1:7" x14ac:dyDescent="0.25">
      <c r="A651" s="10" t="s">
        <v>875</v>
      </c>
      <c r="B651" s="6" t="s">
        <v>609</v>
      </c>
      <c r="C651" s="6" t="s">
        <v>175</v>
      </c>
      <c r="D651" s="7" t="s">
        <v>884</v>
      </c>
      <c r="E651" s="8">
        <v>2200</v>
      </c>
      <c r="F651" s="8">
        <v>2500</v>
      </c>
      <c r="G651" s="23">
        <v>0.13636363636363635</v>
      </c>
    </row>
    <row r="652" spans="1:7" x14ac:dyDescent="0.25">
      <c r="A652" s="10" t="s">
        <v>875</v>
      </c>
      <c r="B652" s="6" t="s">
        <v>609</v>
      </c>
      <c r="C652" s="6" t="s">
        <v>858</v>
      </c>
      <c r="D652" s="7" t="s">
        <v>885</v>
      </c>
      <c r="E652" s="8">
        <v>300</v>
      </c>
      <c r="F652" s="8">
        <v>300</v>
      </c>
      <c r="G652" s="23">
        <v>0</v>
      </c>
    </row>
    <row r="653" spans="1:7" x14ac:dyDescent="0.25">
      <c r="A653" s="10" t="s">
        <v>875</v>
      </c>
      <c r="B653" s="6" t="s">
        <v>609</v>
      </c>
      <c r="C653" s="6" t="s">
        <v>886</v>
      </c>
      <c r="D653" s="7" t="s">
        <v>887</v>
      </c>
      <c r="E653" s="8">
        <v>2000</v>
      </c>
      <c r="F653" s="8">
        <v>2000</v>
      </c>
      <c r="G653" s="23">
        <v>0</v>
      </c>
    </row>
    <row r="654" spans="1:7" x14ac:dyDescent="0.25">
      <c r="A654" s="10" t="s">
        <v>875</v>
      </c>
      <c r="B654" s="6" t="s">
        <v>609</v>
      </c>
      <c r="C654" s="6" t="s">
        <v>179</v>
      </c>
      <c r="D654" s="7" t="s">
        <v>888</v>
      </c>
      <c r="E654" s="8">
        <v>625</v>
      </c>
      <c r="F654" s="8">
        <v>0</v>
      </c>
      <c r="G654" s="23">
        <v>-1</v>
      </c>
    </row>
    <row r="655" spans="1:7" x14ac:dyDescent="0.25">
      <c r="A655" s="10" t="s">
        <v>875</v>
      </c>
      <c r="B655" s="6" t="s">
        <v>609</v>
      </c>
      <c r="C655" s="6" t="s">
        <v>72</v>
      </c>
      <c r="D655" s="7" t="s">
        <v>889</v>
      </c>
      <c r="E655" s="8">
        <v>1000</v>
      </c>
      <c r="F655" s="8">
        <v>0</v>
      </c>
      <c r="G655" s="23">
        <v>-1</v>
      </c>
    </row>
    <row r="656" spans="1:7" x14ac:dyDescent="0.25">
      <c r="A656" s="10" t="s">
        <v>875</v>
      </c>
      <c r="B656" s="6" t="s">
        <v>609</v>
      </c>
      <c r="C656" s="6" t="s">
        <v>83</v>
      </c>
      <c r="D656" s="7" t="s">
        <v>890</v>
      </c>
      <c r="E656" s="8">
        <v>100</v>
      </c>
      <c r="F656" s="8">
        <v>0</v>
      </c>
      <c r="G656" s="23">
        <v>-1</v>
      </c>
    </row>
    <row r="657" spans="1:7" x14ac:dyDescent="0.25">
      <c r="A657" s="10" t="s">
        <v>875</v>
      </c>
      <c r="B657" s="6" t="s">
        <v>891</v>
      </c>
      <c r="C657" s="6" t="s">
        <v>285</v>
      </c>
      <c r="D657" s="7" t="s">
        <v>892</v>
      </c>
      <c r="E657" s="8">
        <v>5000</v>
      </c>
      <c r="F657" s="8">
        <v>5000</v>
      </c>
      <c r="G657" s="23">
        <v>0</v>
      </c>
    </row>
    <row r="658" spans="1:7" x14ac:dyDescent="0.25">
      <c r="A658" s="10" t="s">
        <v>875</v>
      </c>
      <c r="B658" s="6" t="s">
        <v>891</v>
      </c>
      <c r="C658" s="6" t="s">
        <v>893</v>
      </c>
      <c r="D658" s="7" t="s">
        <v>894</v>
      </c>
      <c r="E658" s="8">
        <v>72000</v>
      </c>
      <c r="F658" s="8">
        <v>92000</v>
      </c>
      <c r="G658" s="23">
        <v>0.27777777777777779</v>
      </c>
    </row>
    <row r="659" spans="1:7" x14ac:dyDescent="0.25">
      <c r="A659" s="10" t="s">
        <v>875</v>
      </c>
      <c r="B659" s="6" t="s">
        <v>895</v>
      </c>
      <c r="C659" s="6" t="s">
        <v>896</v>
      </c>
      <c r="D659" s="7" t="s">
        <v>897</v>
      </c>
      <c r="E659" s="8">
        <v>7000</v>
      </c>
      <c r="F659" s="8">
        <v>8000</v>
      </c>
      <c r="G659" s="23">
        <v>0.14285714285714285</v>
      </c>
    </row>
    <row r="660" spans="1:7" x14ac:dyDescent="0.25">
      <c r="A660" s="10" t="s">
        <v>875</v>
      </c>
      <c r="B660" s="6" t="s">
        <v>895</v>
      </c>
      <c r="C660" s="6" t="s">
        <v>456</v>
      </c>
      <c r="D660" s="7" t="s">
        <v>898</v>
      </c>
      <c r="E660" s="8">
        <v>0</v>
      </c>
      <c r="F660" s="8">
        <v>3700</v>
      </c>
    </row>
    <row r="661" spans="1:7" x14ac:dyDescent="0.25">
      <c r="A661" s="10" t="s">
        <v>875</v>
      </c>
      <c r="B661" s="6" t="s">
        <v>895</v>
      </c>
      <c r="C661" s="6" t="s">
        <v>81</v>
      </c>
      <c r="D661" s="7" t="s">
        <v>899</v>
      </c>
      <c r="E661" s="8">
        <v>24000</v>
      </c>
      <c r="F661" s="8">
        <v>24000</v>
      </c>
      <c r="G661" s="23">
        <v>0</v>
      </c>
    </row>
    <row r="662" spans="1:7" x14ac:dyDescent="0.25">
      <c r="A662" t="s">
        <v>875</v>
      </c>
      <c r="B662" s="5" t="s">
        <v>891</v>
      </c>
      <c r="C662" s="6" t="s">
        <v>341</v>
      </c>
      <c r="D662" s="7" t="s">
        <v>900</v>
      </c>
      <c r="E662" s="8">
        <v>5000</v>
      </c>
      <c r="F662" s="8">
        <v>7000</v>
      </c>
      <c r="G662" s="23">
        <v>0.4</v>
      </c>
    </row>
    <row r="663" spans="1:7" x14ac:dyDescent="0.25">
      <c r="A663" t="s">
        <v>875</v>
      </c>
      <c r="B663" s="5" t="s">
        <v>891</v>
      </c>
      <c r="C663" s="6" t="s">
        <v>227</v>
      </c>
      <c r="D663" s="7" t="s">
        <v>901</v>
      </c>
      <c r="E663" s="8">
        <v>24000</v>
      </c>
      <c r="F663" s="8">
        <v>1</v>
      </c>
      <c r="G663" s="23">
        <v>-0.99995833333333328</v>
      </c>
    </row>
    <row r="664" spans="1:7" x14ac:dyDescent="0.25">
      <c r="A664" s="21">
        <v>40512</v>
      </c>
      <c r="B664" s="54"/>
      <c r="C664" s="54"/>
      <c r="D664" s="18" t="s">
        <v>1085</v>
      </c>
      <c r="E664" s="19">
        <f>SUM(E643:E663)</f>
        <v>1108603.1099999999</v>
      </c>
      <c r="F664" s="19">
        <f>SUM(F643:F663)</f>
        <v>1127786.94</v>
      </c>
      <c r="G664" s="24">
        <v>1.7304506749940541E-2</v>
      </c>
    </row>
    <row r="665" spans="1:7" x14ac:dyDescent="0.25">
      <c r="A665" s="10" t="s">
        <v>902</v>
      </c>
      <c r="B665" s="6" t="s">
        <v>903</v>
      </c>
      <c r="C665" s="6" t="s">
        <v>297</v>
      </c>
      <c r="D665" s="7" t="s">
        <v>904</v>
      </c>
      <c r="E665" s="8">
        <v>8000</v>
      </c>
      <c r="F665" s="8">
        <v>8000</v>
      </c>
      <c r="G665" s="23">
        <v>0</v>
      </c>
    </row>
    <row r="666" spans="1:7" x14ac:dyDescent="0.25">
      <c r="A666" t="s">
        <v>902</v>
      </c>
      <c r="B666" s="5" t="s">
        <v>905</v>
      </c>
      <c r="C666" s="6" t="s">
        <v>33</v>
      </c>
      <c r="D666" s="7" t="s">
        <v>906</v>
      </c>
      <c r="E666" s="8">
        <v>0</v>
      </c>
      <c r="F666" s="9">
        <v>0</v>
      </c>
      <c r="G666" s="22"/>
    </row>
    <row r="667" spans="1:7" x14ac:dyDescent="0.25">
      <c r="A667" t="s">
        <v>902</v>
      </c>
      <c r="B667" s="5" t="s">
        <v>905</v>
      </c>
      <c r="C667" s="6" t="s">
        <v>37</v>
      </c>
      <c r="D667" s="7" t="s">
        <v>907</v>
      </c>
      <c r="E667" s="8">
        <v>9733.01</v>
      </c>
      <c r="F667" s="9">
        <v>9977.31</v>
      </c>
      <c r="G667" s="22">
        <v>2.5100148874808437E-2</v>
      </c>
    </row>
    <row r="668" spans="1:7" x14ac:dyDescent="0.25">
      <c r="A668" t="s">
        <v>902</v>
      </c>
      <c r="B668" s="5" t="s">
        <v>905</v>
      </c>
      <c r="C668" s="6" t="s">
        <v>39</v>
      </c>
      <c r="D668" s="7" t="s">
        <v>908</v>
      </c>
      <c r="E668" s="8">
        <v>2912.41</v>
      </c>
      <c r="F668" s="9">
        <v>3284.07</v>
      </c>
      <c r="G668" s="22">
        <v>0.12761252708238205</v>
      </c>
    </row>
    <row r="669" spans="1:7" x14ac:dyDescent="0.25">
      <c r="A669" t="s">
        <v>902</v>
      </c>
      <c r="B669" s="5" t="s">
        <v>905</v>
      </c>
      <c r="C669" s="6" t="s">
        <v>41</v>
      </c>
      <c r="D669" s="7" t="s">
        <v>909</v>
      </c>
      <c r="E669" s="8">
        <v>5691.18</v>
      </c>
      <c r="F669" s="9">
        <v>5834.03</v>
      </c>
      <c r="G669" s="22">
        <v>2.5100242831890652E-2</v>
      </c>
    </row>
    <row r="670" spans="1:7" x14ac:dyDescent="0.25">
      <c r="A670" t="s">
        <v>902</v>
      </c>
      <c r="B670" s="5" t="s">
        <v>905</v>
      </c>
      <c r="C670" s="6" t="s">
        <v>43</v>
      </c>
      <c r="D670" s="7" t="s">
        <v>910</v>
      </c>
      <c r="E670" s="8">
        <v>8972.2199999999993</v>
      </c>
      <c r="F670" s="9">
        <v>9197.42</v>
      </c>
      <c r="G670" s="22">
        <v>2.5099696619119989E-2</v>
      </c>
    </row>
    <row r="671" spans="1:7" x14ac:dyDescent="0.25">
      <c r="A671" t="s">
        <v>902</v>
      </c>
      <c r="B671" s="5" t="s">
        <v>905</v>
      </c>
      <c r="C671" s="6" t="s">
        <v>47</v>
      </c>
      <c r="D671" s="7" t="s">
        <v>911</v>
      </c>
      <c r="E671" s="8">
        <v>14992.68</v>
      </c>
      <c r="F671" s="9">
        <v>25346.3</v>
      </c>
      <c r="G671" s="22">
        <v>0.69057833556108705</v>
      </c>
    </row>
    <row r="672" spans="1:7" x14ac:dyDescent="0.25">
      <c r="A672" t="s">
        <v>902</v>
      </c>
      <c r="B672" s="5" t="s">
        <v>905</v>
      </c>
      <c r="C672" s="6" t="s">
        <v>49</v>
      </c>
      <c r="D672" s="7" t="s">
        <v>912</v>
      </c>
      <c r="E672" s="8">
        <v>212.76</v>
      </c>
      <c r="F672" s="9">
        <v>212.76</v>
      </c>
      <c r="G672" s="22">
        <v>0</v>
      </c>
    </row>
    <row r="673" spans="1:7" x14ac:dyDescent="0.25">
      <c r="A673" t="s">
        <v>902</v>
      </c>
      <c r="B673" s="5" t="s">
        <v>905</v>
      </c>
      <c r="C673" s="6" t="s">
        <v>51</v>
      </c>
      <c r="D673" s="7" t="s">
        <v>913</v>
      </c>
      <c r="E673" s="8">
        <v>22887.25</v>
      </c>
      <c r="F673" s="9">
        <v>41320.71</v>
      </c>
      <c r="G673" s="22">
        <v>0.80540300822510347</v>
      </c>
    </row>
    <row r="674" spans="1:7" x14ac:dyDescent="0.25">
      <c r="A674" t="s">
        <v>902</v>
      </c>
      <c r="B674" s="5" t="s">
        <v>905</v>
      </c>
      <c r="C674" s="6" t="s">
        <v>53</v>
      </c>
      <c r="D674" s="7" t="s">
        <v>914</v>
      </c>
      <c r="E674" s="8">
        <v>0</v>
      </c>
      <c r="F674" s="9">
        <v>0</v>
      </c>
      <c r="G674" s="22"/>
    </row>
    <row r="675" spans="1:7" x14ac:dyDescent="0.25">
      <c r="A675" t="s">
        <v>902</v>
      </c>
      <c r="B675" s="5" t="s">
        <v>905</v>
      </c>
      <c r="C675" s="6" t="s">
        <v>55</v>
      </c>
      <c r="D675" s="7" t="s">
        <v>915</v>
      </c>
      <c r="E675" s="8">
        <v>0</v>
      </c>
      <c r="F675" s="9">
        <v>0</v>
      </c>
      <c r="G675" s="22"/>
    </row>
    <row r="676" spans="1:7" x14ac:dyDescent="0.25">
      <c r="A676" t="s">
        <v>902</v>
      </c>
      <c r="B676" s="5" t="s">
        <v>905</v>
      </c>
      <c r="C676" s="6" t="s">
        <v>57</v>
      </c>
      <c r="D676" s="7" t="s">
        <v>916</v>
      </c>
      <c r="E676" s="8">
        <v>0</v>
      </c>
      <c r="F676" s="9">
        <v>0</v>
      </c>
      <c r="G676" s="22"/>
    </row>
    <row r="677" spans="1:7" x14ac:dyDescent="0.25">
      <c r="A677" t="s">
        <v>902</v>
      </c>
      <c r="B677" s="5" t="s">
        <v>905</v>
      </c>
      <c r="C677" s="6" t="s">
        <v>10</v>
      </c>
      <c r="D677" s="7" t="s">
        <v>917</v>
      </c>
      <c r="E677" s="8">
        <v>17862.84</v>
      </c>
      <c r="F677" s="9">
        <v>28103.42</v>
      </c>
      <c r="G677" s="22">
        <v>0.57328957769313271</v>
      </c>
    </row>
    <row r="678" spans="1:7" x14ac:dyDescent="0.25">
      <c r="A678" t="s">
        <v>902</v>
      </c>
      <c r="B678" s="5" t="s">
        <v>905</v>
      </c>
      <c r="C678" s="6" t="s">
        <v>62</v>
      </c>
      <c r="D678" s="7" t="s">
        <v>918</v>
      </c>
      <c r="E678" s="8">
        <v>2383.65</v>
      </c>
      <c r="F678" s="9">
        <v>2383.65</v>
      </c>
      <c r="G678" s="22">
        <v>0</v>
      </c>
    </row>
    <row r="679" spans="1:7" x14ac:dyDescent="0.25">
      <c r="A679" s="10" t="s">
        <v>902</v>
      </c>
      <c r="B679" s="6" t="s">
        <v>905</v>
      </c>
      <c r="C679" s="6" t="s">
        <v>72</v>
      </c>
      <c r="D679" s="7" t="s">
        <v>919</v>
      </c>
      <c r="E679" s="8">
        <v>2500</v>
      </c>
      <c r="F679" s="8">
        <v>3000</v>
      </c>
      <c r="G679" s="23">
        <v>0.2</v>
      </c>
    </row>
    <row r="680" spans="1:7" x14ac:dyDescent="0.25">
      <c r="A680" s="10" t="s">
        <v>902</v>
      </c>
      <c r="B680" s="6" t="s">
        <v>905</v>
      </c>
      <c r="C680" s="6" t="s">
        <v>83</v>
      </c>
      <c r="D680" s="7" t="s">
        <v>920</v>
      </c>
      <c r="E680" s="8">
        <v>100</v>
      </c>
      <c r="F680" s="8">
        <v>100</v>
      </c>
      <c r="G680" s="23">
        <v>0</v>
      </c>
    </row>
    <row r="681" spans="1:7" x14ac:dyDescent="0.25">
      <c r="A681" s="10" t="s">
        <v>902</v>
      </c>
      <c r="B681" s="6" t="s">
        <v>921</v>
      </c>
      <c r="C681" s="6" t="s">
        <v>68</v>
      </c>
      <c r="D681" s="7" t="s">
        <v>922</v>
      </c>
      <c r="E681" s="8">
        <v>25000</v>
      </c>
      <c r="F681" s="8">
        <v>20000</v>
      </c>
      <c r="G681" s="23">
        <v>-0.2</v>
      </c>
    </row>
    <row r="682" spans="1:7" x14ac:dyDescent="0.25">
      <c r="A682" s="10" t="s">
        <v>902</v>
      </c>
      <c r="B682" s="6" t="s">
        <v>921</v>
      </c>
      <c r="C682" s="6" t="s">
        <v>299</v>
      </c>
      <c r="D682" s="7" t="s">
        <v>923</v>
      </c>
      <c r="E682" s="8">
        <v>1</v>
      </c>
      <c r="F682" s="8">
        <v>1</v>
      </c>
      <c r="G682" s="23">
        <v>0</v>
      </c>
    </row>
    <row r="683" spans="1:7" x14ac:dyDescent="0.25">
      <c r="A683" t="s">
        <v>902</v>
      </c>
      <c r="B683" s="5" t="s">
        <v>921</v>
      </c>
      <c r="C683" s="6" t="s">
        <v>25</v>
      </c>
      <c r="D683" s="7" t="s">
        <v>924</v>
      </c>
      <c r="E683" s="8">
        <v>6000</v>
      </c>
      <c r="F683" s="8">
        <v>3000</v>
      </c>
      <c r="G683" s="23">
        <v>-0.5</v>
      </c>
    </row>
    <row r="684" spans="1:7" x14ac:dyDescent="0.25">
      <c r="A684" t="s">
        <v>902</v>
      </c>
      <c r="B684" s="5" t="s">
        <v>921</v>
      </c>
      <c r="C684" s="6" t="s">
        <v>925</v>
      </c>
      <c r="D684" s="7" t="s">
        <v>926</v>
      </c>
      <c r="E684" s="8">
        <v>1</v>
      </c>
      <c r="F684" s="8">
        <v>1</v>
      </c>
      <c r="G684" s="23">
        <v>0</v>
      </c>
    </row>
    <row r="685" spans="1:7" x14ac:dyDescent="0.25">
      <c r="A685" t="s">
        <v>902</v>
      </c>
      <c r="B685" s="5" t="s">
        <v>921</v>
      </c>
      <c r="C685" s="6" t="s">
        <v>927</v>
      </c>
      <c r="D685" s="7" t="s">
        <v>928</v>
      </c>
      <c r="E685" s="8">
        <v>0</v>
      </c>
      <c r="F685" s="8">
        <v>400</v>
      </c>
    </row>
    <row r="686" spans="1:7" x14ac:dyDescent="0.25">
      <c r="A686" t="s">
        <v>902</v>
      </c>
      <c r="B686" s="5" t="s">
        <v>921</v>
      </c>
      <c r="C686" s="6" t="s">
        <v>463</v>
      </c>
      <c r="D686" s="7" t="s">
        <v>929</v>
      </c>
      <c r="E686" s="8">
        <v>1</v>
      </c>
      <c r="F686" s="8">
        <v>1</v>
      </c>
      <c r="G686" s="23">
        <v>0</v>
      </c>
    </row>
    <row r="687" spans="1:7" x14ac:dyDescent="0.25">
      <c r="A687" t="s">
        <v>902</v>
      </c>
      <c r="B687" s="5" t="s">
        <v>921</v>
      </c>
      <c r="C687" s="6" t="s">
        <v>766</v>
      </c>
      <c r="D687" s="7" t="s">
        <v>930</v>
      </c>
      <c r="E687" s="8">
        <v>25000</v>
      </c>
      <c r="F687" s="8">
        <v>25000</v>
      </c>
      <c r="G687" s="23">
        <v>0</v>
      </c>
    </row>
    <row r="688" spans="1:7" x14ac:dyDescent="0.25">
      <c r="A688" s="10" t="s">
        <v>902</v>
      </c>
      <c r="B688" s="6" t="s">
        <v>931</v>
      </c>
      <c r="C688" s="6" t="s">
        <v>81</v>
      </c>
      <c r="D688" s="7" t="s">
        <v>649</v>
      </c>
      <c r="E688" s="8">
        <v>1</v>
      </c>
      <c r="F688" s="8">
        <v>1</v>
      </c>
      <c r="G688" s="23">
        <v>0</v>
      </c>
    </row>
    <row r="689" spans="1:7" x14ac:dyDescent="0.25">
      <c r="A689" t="s">
        <v>902</v>
      </c>
      <c r="B689" s="5" t="s">
        <v>931</v>
      </c>
      <c r="C689" s="6">
        <v>22699</v>
      </c>
      <c r="D689" s="7" t="s">
        <v>932</v>
      </c>
      <c r="E689" s="8">
        <v>0</v>
      </c>
      <c r="F689" s="8">
        <v>2820</v>
      </c>
    </row>
    <row r="690" spans="1:7" x14ac:dyDescent="0.25">
      <c r="A690" t="s">
        <v>902</v>
      </c>
      <c r="B690" s="5" t="s">
        <v>931</v>
      </c>
      <c r="C690" s="6" t="s">
        <v>224</v>
      </c>
      <c r="D690" s="7" t="s">
        <v>932</v>
      </c>
      <c r="E690" s="8">
        <v>2810</v>
      </c>
      <c r="F690" s="8">
        <v>0</v>
      </c>
      <c r="G690" s="23">
        <v>-1</v>
      </c>
    </row>
    <row r="691" spans="1:7" x14ac:dyDescent="0.25">
      <c r="A691" t="s">
        <v>902</v>
      </c>
      <c r="B691" s="5" t="s">
        <v>931</v>
      </c>
      <c r="C691" s="6" t="s">
        <v>474</v>
      </c>
      <c r="D691" s="7" t="s">
        <v>933</v>
      </c>
      <c r="E691" s="8">
        <v>1300</v>
      </c>
      <c r="F691" s="8">
        <v>0</v>
      </c>
      <c r="G691" s="23">
        <v>-1</v>
      </c>
    </row>
    <row r="692" spans="1:7" x14ac:dyDescent="0.25">
      <c r="A692" t="s">
        <v>902</v>
      </c>
      <c r="B692" s="6">
        <v>4320</v>
      </c>
      <c r="C692" s="6">
        <v>22600</v>
      </c>
      <c r="D692" s="7" t="s">
        <v>934</v>
      </c>
      <c r="E692" s="8">
        <v>0</v>
      </c>
      <c r="F692" s="8">
        <v>85</v>
      </c>
    </row>
    <row r="693" spans="1:7" x14ac:dyDescent="0.25">
      <c r="A693" t="s">
        <v>902</v>
      </c>
      <c r="B693" s="5" t="s">
        <v>921</v>
      </c>
      <c r="C693" s="6" t="s">
        <v>303</v>
      </c>
      <c r="D693" s="7" t="s">
        <v>935</v>
      </c>
      <c r="E693" s="8">
        <v>0</v>
      </c>
      <c r="F693" s="8">
        <v>1</v>
      </c>
    </row>
    <row r="694" spans="1:7" x14ac:dyDescent="0.25">
      <c r="A694" t="s">
        <v>902</v>
      </c>
      <c r="B694" s="5" t="s">
        <v>931</v>
      </c>
      <c r="C694" s="6" t="s">
        <v>936</v>
      </c>
      <c r="D694" s="7" t="s">
        <v>937</v>
      </c>
      <c r="E694" s="8">
        <v>1</v>
      </c>
      <c r="F694" s="8">
        <v>0</v>
      </c>
      <c r="G694" s="23">
        <v>-1</v>
      </c>
    </row>
    <row r="695" spans="1:7" x14ac:dyDescent="0.25">
      <c r="A695" s="21">
        <v>50501</v>
      </c>
      <c r="B695" s="54"/>
      <c r="C695" s="54"/>
      <c r="D695" s="18" t="s">
        <v>1086</v>
      </c>
      <c r="E695" s="19">
        <f>SUM(E665:E694)</f>
        <v>156363</v>
      </c>
      <c r="F695" s="19">
        <f>SUM(F665:F694)</f>
        <v>188069.66999999998</v>
      </c>
      <c r="G695" s="24">
        <v>0.20277604036760605</v>
      </c>
    </row>
    <row r="696" spans="1:7" x14ac:dyDescent="0.25">
      <c r="A696" t="s">
        <v>938</v>
      </c>
      <c r="B696" s="5" t="s">
        <v>939</v>
      </c>
      <c r="C696" s="6" t="s">
        <v>33</v>
      </c>
      <c r="D696" s="7" t="s">
        <v>940</v>
      </c>
      <c r="E696" s="8">
        <v>14992.68</v>
      </c>
      <c r="F696" s="9">
        <v>15369</v>
      </c>
      <c r="G696" s="22">
        <v>2.510024892147366E-2</v>
      </c>
    </row>
    <row r="697" spans="1:7" x14ac:dyDescent="0.25">
      <c r="A697" t="s">
        <v>938</v>
      </c>
      <c r="B697" s="5" t="s">
        <v>939</v>
      </c>
      <c r="C697" s="6" t="s">
        <v>39</v>
      </c>
      <c r="D697" s="7" t="s">
        <v>941</v>
      </c>
      <c r="E697" s="8">
        <v>1632.69</v>
      </c>
      <c r="F697" s="9">
        <v>2231.56</v>
      </c>
      <c r="G697" s="22">
        <v>0.3667995761595893</v>
      </c>
    </row>
    <row r="698" spans="1:7" x14ac:dyDescent="0.25">
      <c r="A698" t="s">
        <v>938</v>
      </c>
      <c r="B698" s="5" t="s">
        <v>939</v>
      </c>
      <c r="C698" s="6" t="s">
        <v>41</v>
      </c>
      <c r="D698" s="7" t="s">
        <v>942</v>
      </c>
      <c r="E698" s="8">
        <v>8291.7800000000007</v>
      </c>
      <c r="F698" s="9">
        <v>8499.9</v>
      </c>
      <c r="G698" s="22">
        <v>2.5099556428173318E-2</v>
      </c>
    </row>
    <row r="699" spans="1:7" x14ac:dyDescent="0.25">
      <c r="A699" t="s">
        <v>938</v>
      </c>
      <c r="B699" s="5" t="s">
        <v>939</v>
      </c>
      <c r="C699" s="6" t="s">
        <v>43</v>
      </c>
      <c r="D699" s="7" t="s">
        <v>943</v>
      </c>
      <c r="E699" s="8">
        <v>14051.25</v>
      </c>
      <c r="F699" s="9">
        <v>14403.93</v>
      </c>
      <c r="G699" s="22">
        <v>2.5099546303709655E-2</v>
      </c>
    </row>
    <row r="700" spans="1:7" x14ac:dyDescent="0.25">
      <c r="A700" t="s">
        <v>938</v>
      </c>
      <c r="B700" s="5" t="s">
        <v>939</v>
      </c>
      <c r="C700" s="6" t="s">
        <v>47</v>
      </c>
      <c r="D700" s="7" t="s">
        <v>944</v>
      </c>
      <c r="E700" s="8">
        <v>24725.69</v>
      </c>
      <c r="F700" s="9">
        <v>25346.3</v>
      </c>
      <c r="G700" s="22">
        <v>2.5099805101495676E-2</v>
      </c>
    </row>
    <row r="701" spans="1:7" x14ac:dyDescent="0.25">
      <c r="A701" t="s">
        <v>938</v>
      </c>
      <c r="B701" s="5" t="s">
        <v>939</v>
      </c>
      <c r="C701" s="6" t="s">
        <v>49</v>
      </c>
      <c r="D701" s="7" t="s">
        <v>945</v>
      </c>
      <c r="E701" s="8">
        <v>212.76</v>
      </c>
      <c r="F701" s="9">
        <v>212.76</v>
      </c>
      <c r="G701" s="22">
        <v>0</v>
      </c>
    </row>
    <row r="702" spans="1:7" x14ac:dyDescent="0.25">
      <c r="A702" t="s">
        <v>938</v>
      </c>
      <c r="B702" s="5" t="s">
        <v>939</v>
      </c>
      <c r="C702" s="6" t="s">
        <v>51</v>
      </c>
      <c r="D702" s="7" t="s">
        <v>946</v>
      </c>
      <c r="E702" s="8">
        <v>42354.12</v>
      </c>
      <c r="F702" s="9">
        <v>43975.1</v>
      </c>
      <c r="G702" s="22">
        <v>3.8272073649505543E-2</v>
      </c>
    </row>
    <row r="703" spans="1:7" x14ac:dyDescent="0.25">
      <c r="A703" t="s">
        <v>938</v>
      </c>
      <c r="B703" s="5" t="s">
        <v>939</v>
      </c>
      <c r="C703" s="6" t="s">
        <v>53</v>
      </c>
      <c r="D703" s="7" t="s">
        <v>947</v>
      </c>
      <c r="E703" s="8">
        <v>0</v>
      </c>
      <c r="F703" s="9">
        <v>2.63</v>
      </c>
      <c r="G703" s="22"/>
    </row>
    <row r="704" spans="1:7" x14ac:dyDescent="0.25">
      <c r="A704" t="s">
        <v>938</v>
      </c>
      <c r="B704" s="5" t="s">
        <v>939</v>
      </c>
      <c r="C704" s="6" t="s">
        <v>948</v>
      </c>
      <c r="D704" s="7" t="s">
        <v>949</v>
      </c>
      <c r="E704" s="8">
        <v>1</v>
      </c>
      <c r="F704" s="9">
        <v>1</v>
      </c>
      <c r="G704" s="22">
        <v>0</v>
      </c>
    </row>
    <row r="705" spans="1:7" x14ac:dyDescent="0.25">
      <c r="A705" t="s">
        <v>938</v>
      </c>
      <c r="B705" s="5" t="s">
        <v>939</v>
      </c>
      <c r="C705" s="6" t="s">
        <v>57</v>
      </c>
      <c r="D705" s="7" t="s">
        <v>950</v>
      </c>
      <c r="E705" s="8">
        <v>212.76</v>
      </c>
      <c r="F705" s="9">
        <v>212.76</v>
      </c>
      <c r="G705" s="22">
        <v>0</v>
      </c>
    </row>
    <row r="706" spans="1:7" x14ac:dyDescent="0.25">
      <c r="A706" t="s">
        <v>938</v>
      </c>
      <c r="B706" s="5" t="s">
        <v>939</v>
      </c>
      <c r="C706" s="6" t="s">
        <v>10</v>
      </c>
      <c r="D706" s="7" t="s">
        <v>951</v>
      </c>
      <c r="E706" s="8">
        <v>30276.6</v>
      </c>
      <c r="F706" s="9">
        <v>32548.3</v>
      </c>
      <c r="G706" s="22">
        <v>7.5031542511378446E-2</v>
      </c>
    </row>
    <row r="707" spans="1:7" x14ac:dyDescent="0.25">
      <c r="A707" s="10" t="s">
        <v>938</v>
      </c>
      <c r="B707" s="6" t="s">
        <v>939</v>
      </c>
      <c r="C707" s="6" t="s">
        <v>90</v>
      </c>
      <c r="D707" s="7" t="s">
        <v>952</v>
      </c>
      <c r="E707" s="8">
        <v>1500</v>
      </c>
      <c r="F707" s="8">
        <v>1500</v>
      </c>
      <c r="G707" s="23">
        <v>0</v>
      </c>
    </row>
    <row r="708" spans="1:7" x14ac:dyDescent="0.25">
      <c r="A708" s="10" t="s">
        <v>938</v>
      </c>
      <c r="B708" s="6" t="s">
        <v>939</v>
      </c>
      <c r="C708" s="6" t="s">
        <v>175</v>
      </c>
      <c r="D708" s="7" t="s">
        <v>953</v>
      </c>
      <c r="E708" s="8">
        <v>1500</v>
      </c>
      <c r="F708" s="8">
        <v>1500</v>
      </c>
      <c r="G708" s="23">
        <v>0</v>
      </c>
    </row>
    <row r="709" spans="1:7" x14ac:dyDescent="0.25">
      <c r="A709" s="10" t="s">
        <v>938</v>
      </c>
      <c r="B709" s="6" t="s">
        <v>939</v>
      </c>
      <c r="C709" s="6" t="s">
        <v>456</v>
      </c>
      <c r="D709" s="7" t="s">
        <v>954</v>
      </c>
      <c r="E709" s="8">
        <v>20000</v>
      </c>
      <c r="F709" s="8">
        <v>10000</v>
      </c>
      <c r="G709" s="23">
        <v>-0.5</v>
      </c>
    </row>
    <row r="710" spans="1:7" x14ac:dyDescent="0.25">
      <c r="A710" s="10" t="s">
        <v>938</v>
      </c>
      <c r="B710" s="6" t="s">
        <v>939</v>
      </c>
      <c r="C710" s="6" t="s">
        <v>72</v>
      </c>
      <c r="D710" s="7" t="s">
        <v>955</v>
      </c>
      <c r="E710" s="8">
        <v>500</v>
      </c>
      <c r="F710" s="8">
        <v>500</v>
      </c>
      <c r="G710" s="23">
        <v>0</v>
      </c>
    </row>
    <row r="711" spans="1:7" x14ac:dyDescent="0.25">
      <c r="A711" s="10" t="s">
        <v>938</v>
      </c>
      <c r="B711" s="6" t="s">
        <v>939</v>
      </c>
      <c r="C711" s="6" t="s">
        <v>299</v>
      </c>
      <c r="D711" s="7" t="s">
        <v>956</v>
      </c>
      <c r="E711" s="8">
        <v>18000</v>
      </c>
      <c r="F711" s="8">
        <v>18000</v>
      </c>
      <c r="G711" s="23">
        <v>0</v>
      </c>
    </row>
    <row r="712" spans="1:7" x14ac:dyDescent="0.25">
      <c r="A712" s="10" t="s">
        <v>938</v>
      </c>
      <c r="B712" s="6" t="s">
        <v>939</v>
      </c>
      <c r="C712" s="6" t="s">
        <v>83</v>
      </c>
      <c r="D712" s="7" t="s">
        <v>957</v>
      </c>
      <c r="E712" s="8">
        <v>0</v>
      </c>
      <c r="F712" s="8">
        <v>200</v>
      </c>
    </row>
    <row r="713" spans="1:7" x14ac:dyDescent="0.25">
      <c r="A713" t="s">
        <v>938</v>
      </c>
      <c r="B713" s="5" t="s">
        <v>939</v>
      </c>
      <c r="C713" s="6" t="s">
        <v>958</v>
      </c>
      <c r="D713" s="7" t="s">
        <v>959</v>
      </c>
      <c r="E713" s="8">
        <v>15000</v>
      </c>
      <c r="F713" s="8">
        <v>15000</v>
      </c>
      <c r="G713" s="23">
        <v>0</v>
      </c>
    </row>
    <row r="714" spans="1:7" x14ac:dyDescent="0.25">
      <c r="A714" t="s">
        <v>938</v>
      </c>
      <c r="B714" s="5" t="s">
        <v>939</v>
      </c>
      <c r="C714" s="6" t="s">
        <v>224</v>
      </c>
      <c r="D714" s="7" t="s">
        <v>960</v>
      </c>
      <c r="E714" s="8">
        <v>1</v>
      </c>
      <c r="F714" s="8">
        <v>1</v>
      </c>
      <c r="G714" s="23">
        <v>0</v>
      </c>
    </row>
    <row r="715" spans="1:7" x14ac:dyDescent="0.25">
      <c r="A715" t="s">
        <v>938</v>
      </c>
      <c r="B715" s="5" t="s">
        <v>939</v>
      </c>
      <c r="C715" s="6" t="s">
        <v>394</v>
      </c>
      <c r="D715" s="7" t="s">
        <v>961</v>
      </c>
      <c r="E715" s="8">
        <v>7500</v>
      </c>
      <c r="F715" s="8">
        <v>0</v>
      </c>
      <c r="G715" s="23">
        <v>-1</v>
      </c>
    </row>
    <row r="716" spans="1:7" x14ac:dyDescent="0.25">
      <c r="A716" s="10" t="s">
        <v>938</v>
      </c>
      <c r="B716" s="6" t="s">
        <v>962</v>
      </c>
      <c r="C716" s="6" t="s">
        <v>963</v>
      </c>
      <c r="D716" s="7" t="s">
        <v>964</v>
      </c>
      <c r="E716" s="8">
        <v>4000</v>
      </c>
      <c r="F716" s="8">
        <v>4000</v>
      </c>
      <c r="G716" s="23">
        <v>0</v>
      </c>
    </row>
    <row r="717" spans="1:7" x14ac:dyDescent="0.25">
      <c r="A717" s="10" t="s">
        <v>938</v>
      </c>
      <c r="B717" s="6" t="s">
        <v>962</v>
      </c>
      <c r="C717" s="6" t="s">
        <v>456</v>
      </c>
      <c r="D717" s="7" t="s">
        <v>965</v>
      </c>
      <c r="E717" s="8">
        <v>1000</v>
      </c>
      <c r="F717" s="8">
        <v>1000</v>
      </c>
      <c r="G717" s="23">
        <v>0</v>
      </c>
    </row>
    <row r="718" spans="1:7" x14ac:dyDescent="0.25">
      <c r="A718" s="10" t="s">
        <v>938</v>
      </c>
      <c r="B718" s="6" t="s">
        <v>962</v>
      </c>
      <c r="C718" s="6" t="s">
        <v>72</v>
      </c>
      <c r="D718" s="7" t="s">
        <v>966</v>
      </c>
      <c r="E718" s="8">
        <v>0</v>
      </c>
      <c r="F718" s="8">
        <v>0</v>
      </c>
    </row>
    <row r="719" spans="1:7" x14ac:dyDescent="0.25">
      <c r="A719" t="s">
        <v>938</v>
      </c>
      <c r="B719" s="5" t="s">
        <v>939</v>
      </c>
      <c r="C719" s="6" t="s">
        <v>341</v>
      </c>
      <c r="D719" s="7" t="s">
        <v>967</v>
      </c>
      <c r="E719" s="8">
        <v>8000</v>
      </c>
      <c r="F719" s="8">
        <v>0</v>
      </c>
      <c r="G719" s="23">
        <v>-1</v>
      </c>
    </row>
    <row r="720" spans="1:7" x14ac:dyDescent="0.25">
      <c r="A720" t="s">
        <v>938</v>
      </c>
      <c r="B720" s="5" t="s">
        <v>962</v>
      </c>
      <c r="C720" s="6" t="s">
        <v>968</v>
      </c>
      <c r="D720" s="7" t="s">
        <v>969</v>
      </c>
      <c r="E720" s="8">
        <v>3000</v>
      </c>
      <c r="F720" s="8">
        <v>3000</v>
      </c>
      <c r="G720" s="23">
        <v>0</v>
      </c>
    </row>
    <row r="721" spans="1:7" x14ac:dyDescent="0.25">
      <c r="A721" t="s">
        <v>938</v>
      </c>
      <c r="B721" s="5" t="s">
        <v>962</v>
      </c>
      <c r="C721" s="6" t="s">
        <v>262</v>
      </c>
      <c r="D721" s="7" t="s">
        <v>970</v>
      </c>
      <c r="E721" s="8">
        <v>1500</v>
      </c>
      <c r="F721" s="8">
        <v>1500</v>
      </c>
      <c r="G721" s="23">
        <v>0</v>
      </c>
    </row>
    <row r="722" spans="1:7" x14ac:dyDescent="0.25">
      <c r="A722" s="21">
        <v>50502</v>
      </c>
      <c r="B722" s="54"/>
      <c r="C722" s="54"/>
      <c r="D722" s="18" t="s">
        <v>1095</v>
      </c>
      <c r="E722" s="19">
        <f>SUM(E696:E721)</f>
        <v>218252.33</v>
      </c>
      <c r="F722" s="19">
        <f>SUM(F696:F721)</f>
        <v>199004.24</v>
      </c>
      <c r="G722" s="24">
        <v>-8.8191910711789417E-2</v>
      </c>
    </row>
    <row r="723" spans="1:7" x14ac:dyDescent="0.25">
      <c r="A723" s="10" t="s">
        <v>971</v>
      </c>
      <c r="B723" s="6" t="s">
        <v>972</v>
      </c>
      <c r="C723" s="6" t="s">
        <v>72</v>
      </c>
      <c r="D723" s="7" t="s">
        <v>973</v>
      </c>
      <c r="E723" s="8">
        <v>5000</v>
      </c>
      <c r="F723" s="8">
        <v>5000</v>
      </c>
      <c r="G723" s="23">
        <v>0</v>
      </c>
    </row>
    <row r="724" spans="1:7" x14ac:dyDescent="0.25">
      <c r="A724" s="10" t="s">
        <v>971</v>
      </c>
      <c r="B724" s="6" t="s">
        <v>972</v>
      </c>
      <c r="C724" s="6" t="s">
        <v>81</v>
      </c>
      <c r="D724" s="7" t="s">
        <v>974</v>
      </c>
      <c r="E724" s="8">
        <v>45000</v>
      </c>
      <c r="F724" s="8">
        <v>45000</v>
      </c>
      <c r="G724" s="23">
        <v>0</v>
      </c>
    </row>
    <row r="725" spans="1:7" x14ac:dyDescent="0.25">
      <c r="A725" s="10" t="s">
        <v>971</v>
      </c>
      <c r="B725" s="6" t="s">
        <v>972</v>
      </c>
      <c r="C725" s="6" t="s">
        <v>244</v>
      </c>
      <c r="D725" s="7" t="s">
        <v>975</v>
      </c>
      <c r="E725" s="8">
        <v>5000</v>
      </c>
      <c r="F725" s="8">
        <v>0</v>
      </c>
      <c r="G725" s="23">
        <v>-1</v>
      </c>
    </row>
    <row r="726" spans="1:7" x14ac:dyDescent="0.25">
      <c r="A726" s="10" t="s">
        <v>971</v>
      </c>
      <c r="B726" s="6" t="s">
        <v>972</v>
      </c>
      <c r="C726" s="6" t="s">
        <v>299</v>
      </c>
      <c r="D726" s="7" t="s">
        <v>976</v>
      </c>
      <c r="E726" s="8">
        <v>5000</v>
      </c>
      <c r="F726" s="8">
        <v>10000</v>
      </c>
      <c r="G726" s="23">
        <v>1</v>
      </c>
    </row>
    <row r="727" spans="1:7" x14ac:dyDescent="0.25">
      <c r="A727" t="s">
        <v>971</v>
      </c>
      <c r="B727" s="5" t="s">
        <v>972</v>
      </c>
      <c r="C727" s="6">
        <v>22600</v>
      </c>
      <c r="D727" s="7" t="s">
        <v>977</v>
      </c>
      <c r="E727" s="8">
        <v>0</v>
      </c>
      <c r="F727" s="8">
        <v>650</v>
      </c>
    </row>
    <row r="728" spans="1:7" x14ac:dyDescent="0.25">
      <c r="A728" t="s">
        <v>971</v>
      </c>
      <c r="B728" s="5" t="s">
        <v>972</v>
      </c>
      <c r="C728" s="6" t="s">
        <v>25</v>
      </c>
      <c r="D728" s="7" t="s">
        <v>977</v>
      </c>
      <c r="E728" s="8">
        <v>650</v>
      </c>
      <c r="F728" s="8">
        <v>0</v>
      </c>
      <c r="G728" s="23">
        <v>-1</v>
      </c>
    </row>
    <row r="729" spans="1:7" x14ac:dyDescent="0.25">
      <c r="A729" t="s">
        <v>971</v>
      </c>
      <c r="B729" s="5" t="s">
        <v>972</v>
      </c>
      <c r="C729" s="6" t="s">
        <v>978</v>
      </c>
      <c r="D729" s="7" t="s">
        <v>979</v>
      </c>
      <c r="E729" s="8">
        <v>25000</v>
      </c>
      <c r="F729" s="8">
        <v>25000</v>
      </c>
      <c r="G729" s="23">
        <v>0</v>
      </c>
    </row>
    <row r="730" spans="1:7" x14ac:dyDescent="0.25">
      <c r="A730" t="s">
        <v>971</v>
      </c>
      <c r="B730" s="5" t="s">
        <v>972</v>
      </c>
      <c r="C730" s="6" t="s">
        <v>476</v>
      </c>
      <c r="D730" s="7" t="s">
        <v>980</v>
      </c>
      <c r="E730" s="8">
        <v>475</v>
      </c>
      <c r="F730" s="8">
        <v>0</v>
      </c>
      <c r="G730" s="23">
        <v>-1</v>
      </c>
    </row>
    <row r="731" spans="1:7" x14ac:dyDescent="0.25">
      <c r="A731" s="21">
        <v>50503</v>
      </c>
      <c r="B731" s="54"/>
      <c r="C731" s="54"/>
      <c r="D731" s="18" t="s">
        <v>1096</v>
      </c>
      <c r="E731" s="19">
        <f>SUM(E723:E730)</f>
        <v>86125</v>
      </c>
      <c r="F731" s="19">
        <f>SUM(F723:F730)</f>
        <v>85650</v>
      </c>
      <c r="G731" s="24">
        <v>-5.5152394775036286E-3</v>
      </c>
    </row>
    <row r="732" spans="1:7" x14ac:dyDescent="0.25">
      <c r="A732" t="s">
        <v>981</v>
      </c>
      <c r="B732" s="5" t="s">
        <v>982</v>
      </c>
      <c r="C732" s="6" t="s">
        <v>47</v>
      </c>
      <c r="D732" s="7" t="s">
        <v>983</v>
      </c>
      <c r="E732" s="8">
        <v>22965.66</v>
      </c>
      <c r="F732" s="9">
        <v>23542.09</v>
      </c>
      <c r="G732" s="22">
        <v>2.5099648779961049E-2</v>
      </c>
    </row>
    <row r="733" spans="1:7" x14ac:dyDescent="0.25">
      <c r="A733" t="s">
        <v>981</v>
      </c>
      <c r="B733" s="5" t="s">
        <v>982</v>
      </c>
      <c r="C733" s="6" t="s">
        <v>49</v>
      </c>
      <c r="D733" s="7" t="s">
        <v>984</v>
      </c>
      <c r="E733" s="8">
        <v>212.76</v>
      </c>
      <c r="F733" s="9">
        <v>212.76</v>
      </c>
      <c r="G733" s="22">
        <v>0</v>
      </c>
    </row>
    <row r="734" spans="1:7" x14ac:dyDescent="0.25">
      <c r="A734" t="s">
        <v>981</v>
      </c>
      <c r="B734" s="5" t="s">
        <v>982</v>
      </c>
      <c r="C734" s="6" t="s">
        <v>51</v>
      </c>
      <c r="D734" s="7" t="s">
        <v>985</v>
      </c>
      <c r="E734" s="8">
        <v>39408.839999999997</v>
      </c>
      <c r="F734" s="9">
        <v>40398.01</v>
      </c>
      <c r="G734" s="22">
        <v>2.5100205943641214E-2</v>
      </c>
    </row>
    <row r="735" spans="1:7" x14ac:dyDescent="0.25">
      <c r="A735" t="s">
        <v>981</v>
      </c>
      <c r="B735" s="5" t="s">
        <v>982</v>
      </c>
      <c r="C735" s="6" t="s">
        <v>10</v>
      </c>
      <c r="D735" s="7" t="s">
        <v>986</v>
      </c>
      <c r="E735" s="8">
        <v>19994.88</v>
      </c>
      <c r="F735" s="9">
        <v>21494.5</v>
      </c>
      <c r="G735" s="22">
        <v>7.5000200051213051E-2</v>
      </c>
    </row>
    <row r="736" spans="1:7" x14ac:dyDescent="0.25">
      <c r="A736" s="10" t="s">
        <v>981</v>
      </c>
      <c r="B736" s="6" t="s">
        <v>982</v>
      </c>
      <c r="C736" s="6" t="s">
        <v>16</v>
      </c>
      <c r="D736" s="7" t="s">
        <v>987</v>
      </c>
      <c r="E736" s="8">
        <v>500</v>
      </c>
      <c r="F736" s="8">
        <v>500</v>
      </c>
      <c r="G736" s="23">
        <v>0</v>
      </c>
    </row>
    <row r="737" spans="1:7" x14ac:dyDescent="0.25">
      <c r="A737" s="10" t="s">
        <v>981</v>
      </c>
      <c r="B737" s="6" t="s">
        <v>982</v>
      </c>
      <c r="C737" s="6" t="s">
        <v>456</v>
      </c>
      <c r="D737" s="7" t="s">
        <v>988</v>
      </c>
      <c r="E737" s="8">
        <v>1500</v>
      </c>
      <c r="F737" s="8">
        <v>1000</v>
      </c>
      <c r="G737" s="23">
        <v>-0.33333333333333331</v>
      </c>
    </row>
    <row r="738" spans="1:7" x14ac:dyDescent="0.25">
      <c r="A738" s="10" t="s">
        <v>981</v>
      </c>
      <c r="B738" s="6" t="s">
        <v>982</v>
      </c>
      <c r="C738" s="6" t="s">
        <v>83</v>
      </c>
      <c r="D738" s="7" t="s">
        <v>989</v>
      </c>
      <c r="E738" s="8">
        <v>200</v>
      </c>
      <c r="F738" s="8">
        <v>200</v>
      </c>
      <c r="G738" s="23">
        <v>0</v>
      </c>
    </row>
    <row r="739" spans="1:7" x14ac:dyDescent="0.25">
      <c r="A739" s="10" t="s">
        <v>981</v>
      </c>
      <c r="B739" s="6" t="s">
        <v>982</v>
      </c>
      <c r="C739" s="6" t="s">
        <v>990</v>
      </c>
      <c r="D739" s="7" t="s">
        <v>991</v>
      </c>
      <c r="E739" s="8">
        <v>1000</v>
      </c>
      <c r="F739" s="8">
        <v>1000</v>
      </c>
      <c r="G739" s="23">
        <v>0</v>
      </c>
    </row>
    <row r="740" spans="1:7" x14ac:dyDescent="0.25">
      <c r="A740" s="21">
        <v>50504</v>
      </c>
      <c r="B740" s="54"/>
      <c r="C740" s="54"/>
      <c r="D740" s="18" t="s">
        <v>1087</v>
      </c>
      <c r="E740" s="19">
        <f>SUM(E732:E739)</f>
        <v>85782.14</v>
      </c>
      <c r="F740" s="19">
        <f>SUM(F732:F739)</f>
        <v>88347.36</v>
      </c>
      <c r="G740" s="24">
        <v>2.9903893747579638E-2</v>
      </c>
    </row>
    <row r="741" spans="1:7" x14ac:dyDescent="0.25">
      <c r="A741" s="10" t="s">
        <v>992</v>
      </c>
      <c r="B741" s="6" t="s">
        <v>993</v>
      </c>
      <c r="C741" s="6" t="s">
        <v>994</v>
      </c>
      <c r="D741" s="7" t="s">
        <v>995</v>
      </c>
      <c r="E741" s="8">
        <v>50000</v>
      </c>
      <c r="F741" s="8">
        <v>60000</v>
      </c>
      <c r="G741" s="23">
        <v>0.2</v>
      </c>
    </row>
    <row r="742" spans="1:7" x14ac:dyDescent="0.25">
      <c r="A742" t="s">
        <v>992</v>
      </c>
      <c r="B742" s="5" t="s">
        <v>993</v>
      </c>
      <c r="C742" s="6" t="s">
        <v>996</v>
      </c>
      <c r="D742" s="7" t="s">
        <v>997</v>
      </c>
      <c r="E742" s="8">
        <v>500</v>
      </c>
      <c r="F742" s="8">
        <v>500</v>
      </c>
      <c r="G742" s="23">
        <v>0</v>
      </c>
    </row>
    <row r="743" spans="1:7" x14ac:dyDescent="0.25">
      <c r="A743" s="21">
        <v>50505</v>
      </c>
      <c r="B743" s="54"/>
      <c r="C743" s="54"/>
      <c r="D743" s="18" t="s">
        <v>1088</v>
      </c>
      <c r="E743" s="19">
        <f>SUM(E741:E742)</f>
        <v>50500</v>
      </c>
      <c r="F743" s="19">
        <f>SUM(F741:F742)</f>
        <v>60500</v>
      </c>
      <c r="G743" s="24">
        <v>0.19801980198019803</v>
      </c>
    </row>
    <row r="744" spans="1:7" x14ac:dyDescent="0.25">
      <c r="A744" t="s">
        <v>998</v>
      </c>
      <c r="B744" s="5" t="s">
        <v>999</v>
      </c>
      <c r="C744" s="6" t="s">
        <v>33</v>
      </c>
      <c r="D744" s="7" t="s">
        <v>1000</v>
      </c>
      <c r="E744" s="8">
        <v>14992.68</v>
      </c>
      <c r="F744" s="9">
        <v>15369</v>
      </c>
      <c r="G744" s="22">
        <v>2.510024892147366E-2</v>
      </c>
    </row>
    <row r="745" spans="1:7" x14ac:dyDescent="0.25">
      <c r="A745" t="s">
        <v>998</v>
      </c>
      <c r="B745" s="5" t="s">
        <v>999</v>
      </c>
      <c r="C745" s="6" t="s">
        <v>35</v>
      </c>
      <c r="D745" s="7" t="s">
        <v>1001</v>
      </c>
      <c r="E745" s="8">
        <v>296256.96000000002</v>
      </c>
      <c r="F745" s="9">
        <v>282505.12</v>
      </c>
      <c r="G745" s="22">
        <v>-4.6418622536328009E-2</v>
      </c>
    </row>
    <row r="746" spans="1:7" x14ac:dyDescent="0.25">
      <c r="A746" t="s">
        <v>998</v>
      </c>
      <c r="B746" s="5" t="s">
        <v>999</v>
      </c>
      <c r="C746" s="6" t="s">
        <v>37</v>
      </c>
      <c r="D746" s="7" t="s">
        <v>1002</v>
      </c>
      <c r="E746" s="8">
        <v>4866.5</v>
      </c>
      <c r="F746" s="9">
        <v>1</v>
      </c>
      <c r="G746" s="22">
        <v>-0.99979451351073667</v>
      </c>
    </row>
    <row r="747" spans="1:7" x14ac:dyDescent="0.25">
      <c r="A747" t="s">
        <v>998</v>
      </c>
      <c r="B747" s="5" t="s">
        <v>999</v>
      </c>
      <c r="C747" s="6" t="s">
        <v>39</v>
      </c>
      <c r="D747" s="7" t="s">
        <v>1003</v>
      </c>
      <c r="E747" s="8">
        <v>60025.120000000003</v>
      </c>
      <c r="F747" s="9">
        <v>61522.03</v>
      </c>
      <c r="G747" s="22">
        <v>2.4938059265853966E-2</v>
      </c>
    </row>
    <row r="748" spans="1:7" x14ac:dyDescent="0.25">
      <c r="A748" t="s">
        <v>998</v>
      </c>
      <c r="B748" s="5" t="s">
        <v>999</v>
      </c>
      <c r="C748" s="6" t="s">
        <v>41</v>
      </c>
      <c r="D748" s="7" t="s">
        <v>1004</v>
      </c>
      <c r="E748" s="8">
        <v>169458.51</v>
      </c>
      <c r="F748" s="9">
        <v>158947.63</v>
      </c>
      <c r="G748" s="22">
        <v>-6.2026274159969919E-2</v>
      </c>
    </row>
    <row r="749" spans="1:7" x14ac:dyDescent="0.25">
      <c r="A749" t="s">
        <v>998</v>
      </c>
      <c r="B749" s="5" t="s">
        <v>999</v>
      </c>
      <c r="C749" s="6" t="s">
        <v>43</v>
      </c>
      <c r="D749" s="7" t="s">
        <v>1005</v>
      </c>
      <c r="E749" s="8">
        <v>598796.87</v>
      </c>
      <c r="F749" s="9">
        <v>575328.57999999996</v>
      </c>
      <c r="G749" s="22">
        <v>-3.919240593224884E-2</v>
      </c>
    </row>
    <row r="750" spans="1:7" x14ac:dyDescent="0.25">
      <c r="A750" t="s">
        <v>998</v>
      </c>
      <c r="B750" s="5" t="s">
        <v>999</v>
      </c>
      <c r="C750" s="6" t="s">
        <v>45</v>
      </c>
      <c r="D750" s="7" t="s">
        <v>1006</v>
      </c>
      <c r="E750" s="8">
        <v>27384.11</v>
      </c>
      <c r="F750" s="9">
        <v>21357</v>
      </c>
      <c r="G750" s="22">
        <v>-0.22009515737411223</v>
      </c>
    </row>
    <row r="751" spans="1:7" x14ac:dyDescent="0.25">
      <c r="A751" t="s">
        <v>998</v>
      </c>
      <c r="B751" s="5" t="s">
        <v>999</v>
      </c>
      <c r="C751" s="6" t="s">
        <v>1007</v>
      </c>
      <c r="D751" s="7" t="s">
        <v>1008</v>
      </c>
      <c r="E751" s="8">
        <v>32000</v>
      </c>
      <c r="F751" s="9">
        <v>32000</v>
      </c>
      <c r="G751" s="22">
        <v>0</v>
      </c>
    </row>
    <row r="752" spans="1:7" x14ac:dyDescent="0.25">
      <c r="A752" t="s">
        <v>998</v>
      </c>
      <c r="B752" s="5" t="s">
        <v>999</v>
      </c>
      <c r="C752" s="6" t="s">
        <v>1009</v>
      </c>
      <c r="D752" s="7" t="s">
        <v>1010</v>
      </c>
      <c r="E752" s="8">
        <v>0</v>
      </c>
      <c r="F752" s="9">
        <v>0</v>
      </c>
      <c r="G752" s="22"/>
    </row>
    <row r="753" spans="1:7" x14ac:dyDescent="0.25">
      <c r="A753" t="s">
        <v>998</v>
      </c>
      <c r="B753" s="5" t="s">
        <v>999</v>
      </c>
      <c r="C753" s="6" t="s">
        <v>1011</v>
      </c>
      <c r="D753" s="7" t="s">
        <v>1012</v>
      </c>
      <c r="E753" s="8">
        <v>0</v>
      </c>
      <c r="F753" s="9">
        <v>0</v>
      </c>
      <c r="G753" s="22"/>
    </row>
    <row r="754" spans="1:7" x14ac:dyDescent="0.25">
      <c r="A754" t="s">
        <v>998</v>
      </c>
      <c r="B754" s="5" t="s">
        <v>999</v>
      </c>
      <c r="C754" s="6" t="s">
        <v>47</v>
      </c>
      <c r="D754" s="7" t="s">
        <v>1013</v>
      </c>
      <c r="E754" s="8">
        <v>9733.01</v>
      </c>
      <c r="F754" s="9">
        <v>9977.31</v>
      </c>
      <c r="G754" s="22">
        <v>2.5100148874808437E-2</v>
      </c>
    </row>
    <row r="755" spans="1:7" x14ac:dyDescent="0.25">
      <c r="A755" t="s">
        <v>998</v>
      </c>
      <c r="B755" s="5" t="s">
        <v>999</v>
      </c>
      <c r="C755" s="6" t="s">
        <v>49</v>
      </c>
      <c r="D755" s="7" t="s">
        <v>1014</v>
      </c>
      <c r="E755" s="8">
        <v>212.76</v>
      </c>
      <c r="F755" s="9">
        <v>212.76</v>
      </c>
      <c r="G755" s="22">
        <v>0</v>
      </c>
    </row>
    <row r="756" spans="1:7" x14ac:dyDescent="0.25">
      <c r="A756" t="s">
        <v>998</v>
      </c>
      <c r="B756" s="5" t="s">
        <v>999</v>
      </c>
      <c r="C756" s="6" t="s">
        <v>51</v>
      </c>
      <c r="D756" s="7" t="s">
        <v>1015</v>
      </c>
      <c r="E756" s="8">
        <v>17050.63</v>
      </c>
      <c r="F756" s="9">
        <v>17478.599999999999</v>
      </c>
      <c r="G756" s="22">
        <v>2.5099952318477236E-2</v>
      </c>
    </row>
    <row r="757" spans="1:7" x14ac:dyDescent="0.25">
      <c r="A757" t="s">
        <v>998</v>
      </c>
      <c r="B757" s="5" t="s">
        <v>999</v>
      </c>
      <c r="C757" s="6" t="s">
        <v>55</v>
      </c>
      <c r="D757" s="7" t="s">
        <v>1016</v>
      </c>
      <c r="E757" s="8">
        <v>140000</v>
      </c>
      <c r="F757" s="9">
        <v>140000</v>
      </c>
      <c r="G757" s="22">
        <v>0</v>
      </c>
    </row>
    <row r="758" spans="1:7" x14ac:dyDescent="0.25">
      <c r="A758" t="s">
        <v>998</v>
      </c>
      <c r="B758" s="5" t="s">
        <v>999</v>
      </c>
      <c r="C758" s="6" t="s">
        <v>59</v>
      </c>
      <c r="D758" s="7" t="s">
        <v>60</v>
      </c>
      <c r="E758" s="8">
        <v>13828.9</v>
      </c>
      <c r="F758" s="9">
        <v>14105.48</v>
      </c>
      <c r="G758" s="22">
        <v>2.000014462466284E-2</v>
      </c>
    </row>
    <row r="759" spans="1:7" x14ac:dyDescent="0.25">
      <c r="A759" t="s">
        <v>998</v>
      </c>
      <c r="B759" s="5" t="s">
        <v>999</v>
      </c>
      <c r="C759" s="6" t="s">
        <v>10</v>
      </c>
      <c r="D759" s="7" t="s">
        <v>1017</v>
      </c>
      <c r="E759" s="8">
        <v>403299.83</v>
      </c>
      <c r="F759" s="9">
        <v>409594.47</v>
      </c>
      <c r="G759" s="22">
        <v>1.5607841937349579E-2</v>
      </c>
    </row>
    <row r="760" spans="1:7" x14ac:dyDescent="0.25">
      <c r="A760" s="10" t="s">
        <v>998</v>
      </c>
      <c r="B760" s="6" t="s">
        <v>999</v>
      </c>
      <c r="C760" s="6" t="s">
        <v>272</v>
      </c>
      <c r="D760" s="7" t="s">
        <v>1018</v>
      </c>
      <c r="E760" s="8">
        <v>45000</v>
      </c>
      <c r="F760" s="8">
        <v>40000</v>
      </c>
      <c r="G760" s="23">
        <v>-0.1111111111111111</v>
      </c>
    </row>
    <row r="761" spans="1:7" x14ac:dyDescent="0.25">
      <c r="A761" s="10" t="s">
        <v>998</v>
      </c>
      <c r="B761" s="6" t="s">
        <v>999</v>
      </c>
      <c r="C761" s="6" t="s">
        <v>90</v>
      </c>
      <c r="D761" s="7" t="s">
        <v>1019</v>
      </c>
      <c r="E761" s="8">
        <v>2000</v>
      </c>
      <c r="F761" s="8">
        <v>2000</v>
      </c>
      <c r="G761" s="23">
        <v>0</v>
      </c>
    </row>
    <row r="762" spans="1:7" x14ac:dyDescent="0.25">
      <c r="A762" s="10" t="s">
        <v>998</v>
      </c>
      <c r="B762" s="6" t="s">
        <v>999</v>
      </c>
      <c r="C762" s="6" t="s">
        <v>278</v>
      </c>
      <c r="D762" s="7" t="s">
        <v>1020</v>
      </c>
      <c r="E762" s="8">
        <v>4000</v>
      </c>
      <c r="F762" s="8">
        <v>4000</v>
      </c>
      <c r="G762" s="23">
        <v>0</v>
      </c>
    </row>
    <row r="763" spans="1:7" x14ac:dyDescent="0.25">
      <c r="A763" s="10" t="s">
        <v>998</v>
      </c>
      <c r="B763" s="6" t="s">
        <v>999</v>
      </c>
      <c r="C763" s="6" t="s">
        <v>210</v>
      </c>
      <c r="D763" s="7" t="s">
        <v>1021</v>
      </c>
      <c r="E763" s="8">
        <v>3000</v>
      </c>
      <c r="F763" s="8">
        <v>3000</v>
      </c>
      <c r="G763" s="23">
        <v>0</v>
      </c>
    </row>
    <row r="764" spans="1:7" x14ac:dyDescent="0.25">
      <c r="A764" s="10" t="s">
        <v>998</v>
      </c>
      <c r="B764" s="6" t="s">
        <v>999</v>
      </c>
      <c r="C764" s="6" t="s">
        <v>289</v>
      </c>
      <c r="D764" s="7" t="s">
        <v>1022</v>
      </c>
      <c r="E764" s="8">
        <v>10000</v>
      </c>
      <c r="F764" s="8">
        <v>10000</v>
      </c>
      <c r="G764" s="23">
        <v>0</v>
      </c>
    </row>
    <row r="765" spans="1:7" x14ac:dyDescent="0.25">
      <c r="A765" s="10" t="s">
        <v>998</v>
      </c>
      <c r="B765" s="6" t="s">
        <v>999</v>
      </c>
      <c r="C765" s="6" t="s">
        <v>175</v>
      </c>
      <c r="D765" s="7" t="s">
        <v>1023</v>
      </c>
      <c r="E765" s="8">
        <v>10000</v>
      </c>
      <c r="F765" s="8">
        <v>10000</v>
      </c>
      <c r="G765" s="23">
        <v>0</v>
      </c>
    </row>
    <row r="766" spans="1:7" x14ac:dyDescent="0.25">
      <c r="A766" s="10" t="s">
        <v>998</v>
      </c>
      <c r="B766" s="6" t="s">
        <v>999</v>
      </c>
      <c r="C766" s="6" t="s">
        <v>963</v>
      </c>
      <c r="D766" s="7" t="s">
        <v>1024</v>
      </c>
      <c r="E766" s="8">
        <v>1500</v>
      </c>
      <c r="F766" s="8">
        <v>1500</v>
      </c>
      <c r="G766" s="23">
        <v>0</v>
      </c>
    </row>
    <row r="767" spans="1:7" x14ac:dyDescent="0.25">
      <c r="A767" s="10" t="s">
        <v>998</v>
      </c>
      <c r="B767" s="6" t="s">
        <v>999</v>
      </c>
      <c r="C767" s="6" t="s">
        <v>72</v>
      </c>
      <c r="D767" s="7" t="s">
        <v>1025</v>
      </c>
      <c r="E767" s="8">
        <v>3000</v>
      </c>
      <c r="F767" s="8">
        <v>3000</v>
      </c>
      <c r="G767" s="23">
        <v>0</v>
      </c>
    </row>
    <row r="768" spans="1:7" x14ac:dyDescent="0.25">
      <c r="A768" s="10" t="s">
        <v>998</v>
      </c>
      <c r="B768" s="6" t="s">
        <v>999</v>
      </c>
      <c r="C768" s="6" t="s">
        <v>83</v>
      </c>
      <c r="D768" s="7" t="s">
        <v>1026</v>
      </c>
      <c r="E768" s="8">
        <v>500</v>
      </c>
      <c r="F768" s="8">
        <v>500</v>
      </c>
      <c r="G768" s="23">
        <v>0</v>
      </c>
    </row>
    <row r="769" spans="1:7" x14ac:dyDescent="0.25">
      <c r="A769" s="10" t="s">
        <v>998</v>
      </c>
      <c r="B769" s="6" t="s">
        <v>1027</v>
      </c>
      <c r="C769" s="6" t="s">
        <v>456</v>
      </c>
      <c r="D769" s="7" t="s">
        <v>1028</v>
      </c>
      <c r="E769" s="8">
        <v>1000</v>
      </c>
      <c r="F769" s="8">
        <v>1000</v>
      </c>
      <c r="G769" s="23">
        <v>0</v>
      </c>
    </row>
    <row r="770" spans="1:7" x14ac:dyDescent="0.25">
      <c r="A770" s="10" t="s">
        <v>998</v>
      </c>
      <c r="B770" s="6" t="s">
        <v>1027</v>
      </c>
      <c r="C770" s="6" t="s">
        <v>299</v>
      </c>
      <c r="D770" s="7" t="s">
        <v>1029</v>
      </c>
      <c r="E770" s="8">
        <v>6000</v>
      </c>
      <c r="F770" s="8">
        <v>6000</v>
      </c>
      <c r="G770" s="23">
        <v>0</v>
      </c>
    </row>
    <row r="771" spans="1:7" x14ac:dyDescent="0.25">
      <c r="A771" s="10" t="s">
        <v>998</v>
      </c>
      <c r="B771" s="6" t="s">
        <v>1030</v>
      </c>
      <c r="C771" s="6" t="s">
        <v>456</v>
      </c>
      <c r="D771" s="7" t="s">
        <v>1031</v>
      </c>
      <c r="E771" s="8">
        <v>4000</v>
      </c>
      <c r="F771" s="8">
        <v>3000</v>
      </c>
      <c r="G771" s="23">
        <v>-0.25</v>
      </c>
    </row>
    <row r="772" spans="1:7" x14ac:dyDescent="0.25">
      <c r="A772" s="10" t="s">
        <v>998</v>
      </c>
      <c r="B772" s="6" t="s">
        <v>1030</v>
      </c>
      <c r="C772" s="6" t="s">
        <v>72</v>
      </c>
      <c r="D772" s="7" t="s">
        <v>1032</v>
      </c>
      <c r="E772" s="8">
        <v>5000</v>
      </c>
      <c r="F772" s="8">
        <v>0</v>
      </c>
      <c r="G772" s="23">
        <v>-1</v>
      </c>
    </row>
    <row r="773" spans="1:7" x14ac:dyDescent="0.25">
      <c r="A773" t="s">
        <v>998</v>
      </c>
      <c r="B773" s="5" t="s">
        <v>999</v>
      </c>
      <c r="C773" s="6" t="s">
        <v>1033</v>
      </c>
      <c r="D773" s="7" t="s">
        <v>620</v>
      </c>
      <c r="E773" s="8">
        <v>0</v>
      </c>
      <c r="F773" s="8">
        <v>2000</v>
      </c>
    </row>
    <row r="774" spans="1:7" x14ac:dyDescent="0.25">
      <c r="A774" t="s">
        <v>998</v>
      </c>
      <c r="B774" s="5" t="s">
        <v>1027</v>
      </c>
      <c r="C774" s="6" t="s">
        <v>303</v>
      </c>
      <c r="D774" s="7" t="s">
        <v>1034</v>
      </c>
      <c r="E774" s="8">
        <v>0</v>
      </c>
      <c r="F774" s="8">
        <v>3000</v>
      </c>
    </row>
    <row r="775" spans="1:7" x14ac:dyDescent="0.25">
      <c r="A775" s="21">
        <v>60601</v>
      </c>
      <c r="B775" s="54"/>
      <c r="C775" s="54"/>
      <c r="D775" s="18" t="s">
        <v>1089</v>
      </c>
      <c r="E775" s="19">
        <f>SUM(E744:E774)</f>
        <v>1882905.8800000001</v>
      </c>
      <c r="F775" s="19">
        <f>SUM(F744:F774)</f>
        <v>1827398.98</v>
      </c>
      <c r="G775" s="24">
        <v>-2.9479381093653039E-2</v>
      </c>
    </row>
    <row r="776" spans="1:7" x14ac:dyDescent="0.25">
      <c r="A776" s="10" t="s">
        <v>1035</v>
      </c>
      <c r="B776" s="6" t="s">
        <v>1036</v>
      </c>
      <c r="C776" s="6" t="s">
        <v>289</v>
      </c>
      <c r="D776" s="7" t="s">
        <v>1037</v>
      </c>
      <c r="E776" s="8">
        <v>1500</v>
      </c>
      <c r="F776" s="8">
        <v>1500</v>
      </c>
      <c r="G776" s="23">
        <v>0</v>
      </c>
    </row>
    <row r="777" spans="1:7" x14ac:dyDescent="0.25">
      <c r="A777" s="10" t="s">
        <v>1035</v>
      </c>
      <c r="B777" s="6" t="s">
        <v>1036</v>
      </c>
      <c r="C777" s="6" t="s">
        <v>389</v>
      </c>
      <c r="D777" s="7" t="s">
        <v>1038</v>
      </c>
      <c r="E777" s="8">
        <v>3000</v>
      </c>
      <c r="F777" s="8">
        <v>3000</v>
      </c>
      <c r="G777" s="23">
        <v>0</v>
      </c>
    </row>
    <row r="778" spans="1:7" x14ac:dyDescent="0.25">
      <c r="A778" t="s">
        <v>1035</v>
      </c>
      <c r="B778" s="5" t="s">
        <v>1036</v>
      </c>
      <c r="C778" s="6" t="s">
        <v>461</v>
      </c>
      <c r="D778" s="7" t="s">
        <v>1039</v>
      </c>
      <c r="E778" s="8">
        <v>6000</v>
      </c>
      <c r="F778" s="8">
        <v>6000</v>
      </c>
      <c r="G778" s="23">
        <v>0</v>
      </c>
    </row>
    <row r="779" spans="1:7" x14ac:dyDescent="0.25">
      <c r="A779" s="21">
        <v>60602</v>
      </c>
      <c r="B779" s="54"/>
      <c r="C779" s="54"/>
      <c r="D779" s="18" t="s">
        <v>1097</v>
      </c>
      <c r="E779" s="19">
        <f>SUM(E776:E778)</f>
        <v>10500</v>
      </c>
      <c r="F779" s="19">
        <f>SUM(F776:F778)</f>
        <v>10500</v>
      </c>
      <c r="G779" s="24">
        <v>0</v>
      </c>
    </row>
    <row r="780" spans="1:7" x14ac:dyDescent="0.25">
      <c r="A780" s="10" t="s">
        <v>1040</v>
      </c>
      <c r="B780" s="6" t="s">
        <v>30</v>
      </c>
      <c r="C780" s="6" t="s">
        <v>90</v>
      </c>
      <c r="D780" s="7" t="s">
        <v>1041</v>
      </c>
      <c r="E780" s="8">
        <v>180</v>
      </c>
      <c r="F780" s="8">
        <v>180</v>
      </c>
      <c r="G780" s="23">
        <v>0</v>
      </c>
    </row>
    <row r="781" spans="1:7" x14ac:dyDescent="0.25">
      <c r="A781" s="10" t="s">
        <v>1040</v>
      </c>
      <c r="B781" s="6" t="s">
        <v>30</v>
      </c>
      <c r="C781" s="6" t="s">
        <v>64</v>
      </c>
      <c r="D781" s="7" t="s">
        <v>1042</v>
      </c>
      <c r="E781" s="8">
        <v>500</v>
      </c>
      <c r="F781" s="8">
        <v>1300</v>
      </c>
      <c r="G781" s="23">
        <v>1.6</v>
      </c>
    </row>
    <row r="782" spans="1:7" x14ac:dyDescent="0.25">
      <c r="A782" s="10" t="s">
        <v>1040</v>
      </c>
      <c r="B782" s="6" t="s">
        <v>30</v>
      </c>
      <c r="C782" s="6" t="s">
        <v>12</v>
      </c>
      <c r="D782" s="7" t="s">
        <v>1043</v>
      </c>
      <c r="E782" s="8">
        <v>2400</v>
      </c>
      <c r="F782" s="8">
        <v>2400</v>
      </c>
      <c r="G782" s="23">
        <v>0</v>
      </c>
    </row>
    <row r="783" spans="1:7" x14ac:dyDescent="0.25">
      <c r="A783" t="s">
        <v>1040</v>
      </c>
      <c r="B783" s="5" t="s">
        <v>30</v>
      </c>
      <c r="C783" s="6" t="s">
        <v>1044</v>
      </c>
      <c r="D783" s="7" t="s">
        <v>1045</v>
      </c>
      <c r="E783" s="8">
        <v>1</v>
      </c>
      <c r="F783" s="8">
        <v>0</v>
      </c>
      <c r="G783" s="23">
        <v>-1</v>
      </c>
    </row>
    <row r="784" spans="1:7" x14ac:dyDescent="0.25">
      <c r="A784" s="21">
        <v>60603</v>
      </c>
      <c r="B784" s="54"/>
      <c r="C784" s="54"/>
      <c r="D784" s="18" t="s">
        <v>1090</v>
      </c>
      <c r="E784" s="19">
        <f>SUM(E780:E783)</f>
        <v>3081</v>
      </c>
      <c r="F784" s="19">
        <f>SUM(F780:F783)</f>
        <v>3880</v>
      </c>
      <c r="G784" s="24">
        <v>0.25933138591366439</v>
      </c>
    </row>
    <row r="785" spans="1:7" x14ac:dyDescent="0.25">
      <c r="A785" t="s">
        <v>1046</v>
      </c>
      <c r="B785" s="5" t="s">
        <v>604</v>
      </c>
      <c r="C785" s="6" t="s">
        <v>35</v>
      </c>
      <c r="D785" s="7" t="s">
        <v>1047</v>
      </c>
      <c r="E785" s="8">
        <v>22965.66</v>
      </c>
      <c r="F785" s="9">
        <v>23542.09</v>
      </c>
      <c r="G785" s="22">
        <v>2.5099648779961049E-2</v>
      </c>
    </row>
    <row r="786" spans="1:7" x14ac:dyDescent="0.25">
      <c r="A786" t="s">
        <v>1046</v>
      </c>
      <c r="B786" s="5" t="s">
        <v>604</v>
      </c>
      <c r="C786" s="6" t="s">
        <v>37</v>
      </c>
      <c r="D786" s="7" t="s">
        <v>1048</v>
      </c>
      <c r="E786" s="8">
        <v>19466.02</v>
      </c>
      <c r="F786" s="9">
        <v>19954.61</v>
      </c>
      <c r="G786" s="22">
        <v>2.5099635159113169E-2</v>
      </c>
    </row>
    <row r="787" spans="1:7" x14ac:dyDescent="0.25">
      <c r="A787" t="s">
        <v>1046</v>
      </c>
      <c r="B787" s="5" t="s">
        <v>604</v>
      </c>
      <c r="C787" s="6" t="s">
        <v>39</v>
      </c>
      <c r="D787" s="7" t="s">
        <v>1049</v>
      </c>
      <c r="E787" s="8">
        <v>13263.56</v>
      </c>
      <c r="F787" s="9">
        <v>10513.02</v>
      </c>
      <c r="G787" s="22">
        <v>-0.20737569702251879</v>
      </c>
    </row>
    <row r="788" spans="1:7" x14ac:dyDescent="0.25">
      <c r="A788" t="s">
        <v>1046</v>
      </c>
      <c r="B788" s="5" t="s">
        <v>604</v>
      </c>
      <c r="C788" s="6" t="s">
        <v>41</v>
      </c>
      <c r="D788" s="7" t="s">
        <v>1050</v>
      </c>
      <c r="E788" s="8">
        <v>25684.49</v>
      </c>
      <c r="F788" s="9">
        <v>26329.17</v>
      </c>
      <c r="G788" s="22">
        <v>2.5099972785132062E-2</v>
      </c>
    </row>
    <row r="789" spans="1:7" x14ac:dyDescent="0.25">
      <c r="A789" t="s">
        <v>1046</v>
      </c>
      <c r="B789" s="5" t="s">
        <v>604</v>
      </c>
      <c r="C789" s="6" t="s">
        <v>43</v>
      </c>
      <c r="D789" s="7" t="s">
        <v>1051</v>
      </c>
      <c r="E789" s="8">
        <v>46689.07</v>
      </c>
      <c r="F789" s="9">
        <v>47860.959999999999</v>
      </c>
      <c r="G789" s="22">
        <v>2.5099878836738438E-2</v>
      </c>
    </row>
    <row r="790" spans="1:7" x14ac:dyDescent="0.25">
      <c r="A790" t="s">
        <v>1046</v>
      </c>
      <c r="B790" s="5" t="s">
        <v>604</v>
      </c>
      <c r="C790" s="6" t="s">
        <v>45</v>
      </c>
      <c r="D790" s="7" t="s">
        <v>1052</v>
      </c>
      <c r="E790" s="8">
        <v>2643.9</v>
      </c>
      <c r="F790" s="9">
        <v>2818.87</v>
      </c>
      <c r="G790" s="22">
        <v>6.6178751087408672E-2</v>
      </c>
    </row>
    <row r="791" spans="1:7" x14ac:dyDescent="0.25">
      <c r="A791" t="s">
        <v>1046</v>
      </c>
      <c r="B791" s="5" t="s">
        <v>604</v>
      </c>
      <c r="C791" s="6" t="s">
        <v>47</v>
      </c>
      <c r="D791" s="7" t="s">
        <v>1053</v>
      </c>
      <c r="E791" s="8">
        <v>19466.02</v>
      </c>
      <c r="F791" s="9">
        <v>9977.31</v>
      </c>
      <c r="G791" s="22">
        <v>-0.48744992556259575</v>
      </c>
    </row>
    <row r="792" spans="1:7" x14ac:dyDescent="0.25">
      <c r="A792" t="s">
        <v>1046</v>
      </c>
      <c r="B792" s="5" t="s">
        <v>604</v>
      </c>
      <c r="C792" s="6" t="s">
        <v>49</v>
      </c>
      <c r="D792" s="7" t="s">
        <v>1054</v>
      </c>
      <c r="E792" s="8">
        <v>212.76</v>
      </c>
      <c r="F792" s="9">
        <v>212.76</v>
      </c>
      <c r="G792" s="22">
        <v>0</v>
      </c>
    </row>
    <row r="793" spans="1:7" x14ac:dyDescent="0.25">
      <c r="A793" t="s">
        <v>1046</v>
      </c>
      <c r="B793" s="5" t="s">
        <v>604</v>
      </c>
      <c r="C793" s="6" t="s">
        <v>51</v>
      </c>
      <c r="D793" s="7" t="s">
        <v>1055</v>
      </c>
      <c r="E793" s="8">
        <v>32598.58</v>
      </c>
      <c r="F793" s="9">
        <v>15596.48</v>
      </c>
      <c r="G793" s="22">
        <v>-0.52155952805306249</v>
      </c>
    </row>
    <row r="794" spans="1:7" x14ac:dyDescent="0.25">
      <c r="A794" t="s">
        <v>1046</v>
      </c>
      <c r="B794" s="5" t="s">
        <v>604</v>
      </c>
      <c r="C794" s="6" t="s">
        <v>53</v>
      </c>
      <c r="D794" s="7" t="s">
        <v>1056</v>
      </c>
      <c r="E794" s="8">
        <v>57450.86</v>
      </c>
      <c r="F794" s="9">
        <v>29548.17</v>
      </c>
      <c r="G794" s="22">
        <v>-0.48567923961451581</v>
      </c>
    </row>
    <row r="795" spans="1:7" x14ac:dyDescent="0.25">
      <c r="A795" t="s">
        <v>1046</v>
      </c>
      <c r="B795" s="5" t="s">
        <v>604</v>
      </c>
      <c r="C795" s="6" t="s">
        <v>55</v>
      </c>
      <c r="D795" s="7" t="s">
        <v>1057</v>
      </c>
      <c r="E795" s="8">
        <v>300</v>
      </c>
      <c r="F795" s="9">
        <v>300</v>
      </c>
      <c r="G795" s="22">
        <v>0</v>
      </c>
    </row>
    <row r="796" spans="1:7" x14ac:dyDescent="0.25">
      <c r="A796" t="s">
        <v>1046</v>
      </c>
      <c r="B796" s="5" t="s">
        <v>604</v>
      </c>
      <c r="C796" s="6" t="s">
        <v>57</v>
      </c>
      <c r="D796" s="7" t="s">
        <v>1058</v>
      </c>
      <c r="E796" s="8">
        <v>212.76</v>
      </c>
      <c r="F796" s="9">
        <v>212.76</v>
      </c>
      <c r="G796" s="22">
        <v>0</v>
      </c>
    </row>
    <row r="797" spans="1:7" x14ac:dyDescent="0.25">
      <c r="A797" t="s">
        <v>1046</v>
      </c>
      <c r="B797" s="5" t="s">
        <v>604</v>
      </c>
      <c r="C797" s="6" t="s">
        <v>10</v>
      </c>
      <c r="D797" s="7" t="s">
        <v>1059</v>
      </c>
      <c r="E797" s="8">
        <v>66438.600000000006</v>
      </c>
      <c r="F797" s="9">
        <v>53223.59</v>
      </c>
      <c r="G797" s="22">
        <v>-0.1989056060783943</v>
      </c>
    </row>
    <row r="798" spans="1:7" x14ac:dyDescent="0.25">
      <c r="A798" s="21">
        <v>70700</v>
      </c>
      <c r="B798" s="54"/>
      <c r="C798" s="54"/>
      <c r="D798" s="18" t="s">
        <v>1091</v>
      </c>
      <c r="E798" s="19">
        <f>SUM(E785:E797)</f>
        <v>307392.28000000003</v>
      </c>
      <c r="F798" s="19">
        <f>SUM(F785:F797)</f>
        <v>240089.79</v>
      </c>
      <c r="G798" s="24">
        <v>-0.21894658512569026</v>
      </c>
    </row>
    <row r="799" spans="1:7" x14ac:dyDescent="0.25">
      <c r="D799" s="25" t="s">
        <v>1101</v>
      </c>
      <c r="E799" s="25">
        <f>SUM(E798,E784,E779,E775,E743,E740,E731,E722,E695,E664,E642,E621,E612,E598,E592,E582,E572,E534,E506,E493,E472,E442,E431,E414,E377,E356,E335,E313,E287,E267,E261,E242,E201,E173,E145,E118,E83,E54,E14)</f>
        <v>19645944.299999997</v>
      </c>
      <c r="F799" s="25">
        <f>SUM(F798,F784,F779,F775,F743,F740,F731,F722,F695,F664,F642,F621,F612,F598,F592,F582,F572,F534,F506,F493,F472,F442,F431,F414,F377,F356,F335,F313,F287,F267,F261,F242,F201,F173,F145,F118,F83,F54,F14)</f>
        <v>20203901.519999996</v>
      </c>
      <c r="G799" s="26">
        <v>2.8400631269223282E-2</v>
      </c>
    </row>
    <row r="800" spans="1:7" x14ac:dyDescent="0.25">
      <c r="F800" s="8"/>
    </row>
    <row r="803" spans="6:6" x14ac:dyDescent="0.25">
      <c r="F803" s="8"/>
    </row>
  </sheetData>
  <autoFilter ref="A1:G799" xr:uid="{3692211C-7F99-4BEE-A47F-596A6906C612}"/>
  <mergeCells count="39">
    <mergeCell ref="B173:C173"/>
    <mergeCell ref="B14:C14"/>
    <mergeCell ref="B54:C54"/>
    <mergeCell ref="B83:C83"/>
    <mergeCell ref="B118:C118"/>
    <mergeCell ref="B145:C145"/>
    <mergeCell ref="B442:C442"/>
    <mergeCell ref="B201:C201"/>
    <mergeCell ref="B242:C242"/>
    <mergeCell ref="B261:C261"/>
    <mergeCell ref="B267:C267"/>
    <mergeCell ref="B287:C287"/>
    <mergeCell ref="B313:C313"/>
    <mergeCell ref="B335:C335"/>
    <mergeCell ref="B356:C356"/>
    <mergeCell ref="B377:C377"/>
    <mergeCell ref="B414:C414"/>
    <mergeCell ref="B431:C431"/>
    <mergeCell ref="B664:C664"/>
    <mergeCell ref="B472:C472"/>
    <mergeCell ref="B493:C493"/>
    <mergeCell ref="B506:C506"/>
    <mergeCell ref="B534:C534"/>
    <mergeCell ref="B572:C572"/>
    <mergeCell ref="B582:C582"/>
    <mergeCell ref="B592:C592"/>
    <mergeCell ref="B598:C598"/>
    <mergeCell ref="B612:C612"/>
    <mergeCell ref="B621:C621"/>
    <mergeCell ref="B642:C642"/>
    <mergeCell ref="B779:C779"/>
    <mergeCell ref="B784:C784"/>
    <mergeCell ref="B798:C798"/>
    <mergeCell ref="B695:C695"/>
    <mergeCell ref="B722:C722"/>
    <mergeCell ref="B731:C731"/>
    <mergeCell ref="B740:C740"/>
    <mergeCell ref="B743:C743"/>
    <mergeCell ref="B775:C7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4D3E0-9A29-4387-82C8-95D65EDF8B26}">
  <dimension ref="A1:H114"/>
  <sheetViews>
    <sheetView topLeftCell="A83" workbookViewId="0">
      <selection activeCell="C24" sqref="C24"/>
    </sheetView>
  </sheetViews>
  <sheetFormatPr defaultColWidth="11.42578125" defaultRowHeight="15" x14ac:dyDescent="0.25"/>
  <cols>
    <col min="1" max="1" width="8.5703125" customWidth="1"/>
    <col min="2" max="2" width="9" bestFit="1" customWidth="1"/>
    <col min="3" max="3" width="48.42578125" customWidth="1"/>
    <col min="4" max="4" width="15.85546875" style="43" customWidth="1"/>
    <col min="5" max="5" width="15.5703125" style="43" customWidth="1"/>
    <col min="6" max="6" width="14.5703125" style="50" bestFit="1" customWidth="1"/>
    <col min="7" max="7" width="11.85546875" bestFit="1" customWidth="1"/>
  </cols>
  <sheetData>
    <row r="1" spans="1:8" ht="36.75" customHeight="1" x14ac:dyDescent="0.25">
      <c r="A1" s="1" t="s">
        <v>0</v>
      </c>
      <c r="B1" s="2" t="s">
        <v>2</v>
      </c>
      <c r="C1" s="3" t="s">
        <v>3</v>
      </c>
      <c r="D1" s="51" t="s">
        <v>1098</v>
      </c>
      <c r="E1" s="51" t="s">
        <v>1099</v>
      </c>
      <c r="F1" s="29" t="s">
        <v>1100</v>
      </c>
    </row>
    <row r="2" spans="1:8" x14ac:dyDescent="0.25">
      <c r="A2" s="30"/>
      <c r="B2" s="30"/>
      <c r="C2" s="31" t="s">
        <v>1102</v>
      </c>
      <c r="D2" s="38">
        <f>+D3+D8</f>
        <v>9388500</v>
      </c>
      <c r="E2" s="38">
        <f>+E3+E8</f>
        <v>10108500</v>
      </c>
      <c r="F2" s="44">
        <v>7.6689567023486185E-2</v>
      </c>
      <c r="G2" s="52"/>
      <c r="H2" s="53"/>
    </row>
    <row r="3" spans="1:8" x14ac:dyDescent="0.25">
      <c r="A3" s="32"/>
      <c r="B3" s="32">
        <v>11</v>
      </c>
      <c r="C3" s="33" t="s">
        <v>1103</v>
      </c>
      <c r="D3" s="39">
        <f>+D4+D5+D6+D7</f>
        <v>8113500</v>
      </c>
      <c r="E3" s="39">
        <f>+E4+E5+E6+E7</f>
        <v>8688500</v>
      </c>
      <c r="F3" s="45">
        <v>7.0869538423614958E-2</v>
      </c>
      <c r="G3" s="52"/>
      <c r="H3" s="53"/>
    </row>
    <row r="4" spans="1:8" x14ac:dyDescent="0.25">
      <c r="A4" s="5" t="s">
        <v>6</v>
      </c>
      <c r="B4" s="5" t="s">
        <v>1104</v>
      </c>
      <c r="C4" s="7" t="s">
        <v>1105</v>
      </c>
      <c r="D4" s="34">
        <v>13500</v>
      </c>
      <c r="E4" s="34">
        <v>13500</v>
      </c>
      <c r="F4" s="46">
        <v>0</v>
      </c>
      <c r="G4" s="52"/>
      <c r="H4" s="53"/>
    </row>
    <row r="5" spans="1:8" x14ac:dyDescent="0.25">
      <c r="A5" s="5" t="s">
        <v>6</v>
      </c>
      <c r="B5" s="5" t="s">
        <v>1106</v>
      </c>
      <c r="C5" s="7" t="s">
        <v>1107</v>
      </c>
      <c r="D5" s="34">
        <v>6200000</v>
      </c>
      <c r="E5" s="34">
        <v>6725000</v>
      </c>
      <c r="F5" s="46">
        <v>8.4677419354838704E-2</v>
      </c>
      <c r="G5" s="52"/>
      <c r="H5" s="53"/>
    </row>
    <row r="6" spans="1:8" x14ac:dyDescent="0.25">
      <c r="A6" s="5" t="s">
        <v>6</v>
      </c>
      <c r="B6" s="5" t="s">
        <v>1108</v>
      </c>
      <c r="C6" s="7" t="s">
        <v>1109</v>
      </c>
      <c r="D6" s="34">
        <v>1100000</v>
      </c>
      <c r="E6" s="34">
        <v>1050000</v>
      </c>
      <c r="F6" s="46">
        <v>-4.5454545454545456E-2</v>
      </c>
      <c r="G6" s="52"/>
      <c r="H6" s="53"/>
    </row>
    <row r="7" spans="1:8" x14ac:dyDescent="0.25">
      <c r="A7" s="5" t="s">
        <v>6</v>
      </c>
      <c r="B7" s="5" t="s">
        <v>1110</v>
      </c>
      <c r="C7" s="7" t="s">
        <v>1111</v>
      </c>
      <c r="D7" s="34">
        <v>800000</v>
      </c>
      <c r="E7" s="34">
        <v>900000</v>
      </c>
      <c r="F7" s="46">
        <v>0.125</v>
      </c>
      <c r="G7" s="52"/>
      <c r="H7" s="53"/>
    </row>
    <row r="8" spans="1:8" x14ac:dyDescent="0.25">
      <c r="A8" s="32"/>
      <c r="B8" s="32">
        <v>13</v>
      </c>
      <c r="C8" s="33" t="s">
        <v>1112</v>
      </c>
      <c r="D8" s="39">
        <f>+D9</f>
        <v>1275000</v>
      </c>
      <c r="E8" s="39">
        <f>+E9</f>
        <v>1420000</v>
      </c>
      <c r="F8" s="45">
        <v>0.11372549019607843</v>
      </c>
      <c r="G8" s="52"/>
      <c r="H8" s="53"/>
    </row>
    <row r="9" spans="1:8" x14ac:dyDescent="0.25">
      <c r="A9" s="5" t="s">
        <v>6</v>
      </c>
      <c r="B9" s="5" t="s">
        <v>47</v>
      </c>
      <c r="C9" s="7" t="s">
        <v>1112</v>
      </c>
      <c r="D9" s="34">
        <v>1275000</v>
      </c>
      <c r="E9" s="34">
        <v>1420000</v>
      </c>
      <c r="F9" s="46">
        <v>0.11372549019607843</v>
      </c>
      <c r="G9" s="52"/>
      <c r="H9" s="53"/>
    </row>
    <row r="10" spans="1:8" x14ac:dyDescent="0.25">
      <c r="A10" s="30"/>
      <c r="B10" s="30"/>
      <c r="C10" s="31" t="s">
        <v>1113</v>
      </c>
      <c r="D10" s="38">
        <f>+D11</f>
        <v>850000</v>
      </c>
      <c r="E10" s="38">
        <f>+E11</f>
        <v>800000</v>
      </c>
      <c r="F10" s="44">
        <v>-5.8823529411764705E-2</v>
      </c>
      <c r="G10" s="52"/>
      <c r="H10" s="53"/>
    </row>
    <row r="11" spans="1:8" x14ac:dyDescent="0.25">
      <c r="A11" s="5" t="s">
        <v>6</v>
      </c>
      <c r="B11" s="5" t="s">
        <v>1114</v>
      </c>
      <c r="C11" s="7" t="s">
        <v>1115</v>
      </c>
      <c r="D11" s="34">
        <v>850000</v>
      </c>
      <c r="E11" s="34">
        <v>800000</v>
      </c>
      <c r="F11" s="46">
        <v>-5.8823529411764705E-2</v>
      </c>
      <c r="G11" s="52"/>
      <c r="H11" s="53"/>
    </row>
    <row r="12" spans="1:8" x14ac:dyDescent="0.25">
      <c r="A12" s="30"/>
      <c r="B12" s="30"/>
      <c r="C12" s="31" t="s">
        <v>1116</v>
      </c>
      <c r="D12" s="38">
        <f>+D13+D18+D26+D34+D44+D52+D54+D58</f>
        <v>2599601</v>
      </c>
      <c r="E12" s="38">
        <f>+E13+E18+E26+E34+E44+E52+E54+E58</f>
        <v>2784835</v>
      </c>
      <c r="F12" s="44">
        <v>7.1254781022164551E-2</v>
      </c>
      <c r="G12" s="52"/>
      <c r="H12" s="53"/>
    </row>
    <row r="13" spans="1:8" x14ac:dyDescent="0.25">
      <c r="A13" s="32"/>
      <c r="B13" s="32">
        <v>30</v>
      </c>
      <c r="C13" s="33" t="s">
        <v>1117</v>
      </c>
      <c r="D13" s="39">
        <f>+D14+D15+D16+D17</f>
        <v>772800</v>
      </c>
      <c r="E13" s="39">
        <f>+E14+E15+E16+E17</f>
        <v>908000</v>
      </c>
      <c r="F13" s="45">
        <v>0.17494824016563146</v>
      </c>
      <c r="G13" s="52"/>
      <c r="H13" s="53"/>
    </row>
    <row r="14" spans="1:8" x14ac:dyDescent="0.25">
      <c r="A14" s="5" t="s">
        <v>6</v>
      </c>
      <c r="B14" s="5" t="s">
        <v>264</v>
      </c>
      <c r="C14" s="7" t="s">
        <v>1118</v>
      </c>
      <c r="D14" s="35">
        <v>750000</v>
      </c>
      <c r="E14" s="35">
        <v>880000</v>
      </c>
      <c r="F14" s="47">
        <v>0.17333333333333334</v>
      </c>
      <c r="G14" s="52"/>
      <c r="H14" s="53"/>
    </row>
    <row r="15" spans="1:8" x14ac:dyDescent="0.25">
      <c r="A15" s="5" t="s">
        <v>6</v>
      </c>
      <c r="B15" s="5" t="s">
        <v>309</v>
      </c>
      <c r="C15" s="7" t="s">
        <v>1119</v>
      </c>
      <c r="D15" s="35">
        <v>9000</v>
      </c>
      <c r="E15" s="35">
        <v>9000</v>
      </c>
      <c r="F15" s="47">
        <v>0</v>
      </c>
      <c r="G15" s="52"/>
      <c r="H15" s="53"/>
    </row>
    <row r="16" spans="1:8" x14ac:dyDescent="0.25">
      <c r="A16" s="5" t="s">
        <v>6</v>
      </c>
      <c r="B16" s="5" t="s">
        <v>1120</v>
      </c>
      <c r="C16" s="7" t="s">
        <v>1121</v>
      </c>
      <c r="D16" s="35">
        <v>11800</v>
      </c>
      <c r="E16" s="35">
        <v>14000</v>
      </c>
      <c r="F16" s="47">
        <v>0.1864406779661017</v>
      </c>
      <c r="G16" s="52"/>
      <c r="H16" s="53"/>
    </row>
    <row r="17" spans="1:8" x14ac:dyDescent="0.25">
      <c r="A17" s="5" t="s">
        <v>6</v>
      </c>
      <c r="B17" s="5" t="s">
        <v>1122</v>
      </c>
      <c r="C17" s="7" t="s">
        <v>1123</v>
      </c>
      <c r="D17" s="35">
        <v>2000</v>
      </c>
      <c r="E17" s="35">
        <v>5000</v>
      </c>
      <c r="F17" s="47">
        <v>1.5</v>
      </c>
      <c r="G17" s="52"/>
      <c r="H17" s="53"/>
    </row>
    <row r="18" spans="1:8" x14ac:dyDescent="0.25">
      <c r="A18" s="32"/>
      <c r="B18" s="32">
        <v>31</v>
      </c>
      <c r="C18" s="33" t="s">
        <v>1124</v>
      </c>
      <c r="D18" s="39">
        <f>+D19+D20+D21+D22+D23+D24+D25</f>
        <v>14500</v>
      </c>
      <c r="E18" s="39">
        <f>+E19+E20+E21+E22+E23+E24+E25</f>
        <v>16410</v>
      </c>
      <c r="F18" s="45">
        <v>0.13172413793103449</v>
      </c>
      <c r="G18" s="52"/>
      <c r="H18" s="53"/>
    </row>
    <row r="19" spans="1:8" x14ac:dyDescent="0.25">
      <c r="A19" s="5" t="s">
        <v>6</v>
      </c>
      <c r="B19" s="5" t="s">
        <v>1125</v>
      </c>
      <c r="C19" s="7" t="s">
        <v>1126</v>
      </c>
      <c r="D19" s="35">
        <v>1000</v>
      </c>
      <c r="E19" s="35">
        <v>1600</v>
      </c>
      <c r="F19" s="47">
        <v>0.6</v>
      </c>
      <c r="G19" s="52"/>
      <c r="H19" s="53"/>
    </row>
    <row r="20" spans="1:8" x14ac:dyDescent="0.25">
      <c r="A20" s="5" t="s">
        <v>6</v>
      </c>
      <c r="B20" s="5" t="s">
        <v>1127</v>
      </c>
      <c r="C20" s="7" t="s">
        <v>1128</v>
      </c>
      <c r="D20" s="35">
        <v>0</v>
      </c>
      <c r="E20" s="35">
        <v>0</v>
      </c>
      <c r="F20" s="47"/>
      <c r="G20" s="52"/>
      <c r="H20" s="53"/>
    </row>
    <row r="21" spans="1:8" x14ac:dyDescent="0.25">
      <c r="A21" s="5" t="s">
        <v>6</v>
      </c>
      <c r="B21" s="5" t="s">
        <v>1129</v>
      </c>
      <c r="C21" s="7" t="s">
        <v>1130</v>
      </c>
      <c r="D21" s="35">
        <v>0</v>
      </c>
      <c r="E21" s="35">
        <v>0</v>
      </c>
      <c r="F21" s="47"/>
      <c r="G21" s="52"/>
      <c r="H21" s="53"/>
    </row>
    <row r="22" spans="1:8" x14ac:dyDescent="0.25">
      <c r="A22" s="5" t="s">
        <v>6</v>
      </c>
      <c r="B22" s="5" t="s">
        <v>1131</v>
      </c>
      <c r="C22" s="7" t="s">
        <v>1132</v>
      </c>
      <c r="D22" s="35">
        <v>0</v>
      </c>
      <c r="E22" s="35">
        <v>0</v>
      </c>
      <c r="F22" s="47"/>
      <c r="G22" s="52"/>
      <c r="H22" s="53"/>
    </row>
    <row r="23" spans="1:8" x14ac:dyDescent="0.25">
      <c r="A23" s="5" t="s">
        <v>6</v>
      </c>
      <c r="B23" s="5" t="s">
        <v>1133</v>
      </c>
      <c r="C23" s="7" t="s">
        <v>1134</v>
      </c>
      <c r="D23" s="35">
        <v>12000</v>
      </c>
      <c r="E23" s="35">
        <v>12800</v>
      </c>
      <c r="F23" s="47">
        <v>6.6666666666666666E-2</v>
      </c>
      <c r="G23" s="52"/>
      <c r="H23" s="53"/>
    </row>
    <row r="24" spans="1:8" x14ac:dyDescent="0.25">
      <c r="A24" s="5" t="s">
        <v>6</v>
      </c>
      <c r="B24" s="5" t="s">
        <v>1135</v>
      </c>
      <c r="C24" s="7" t="s">
        <v>1136</v>
      </c>
      <c r="D24" s="35">
        <v>1500</v>
      </c>
      <c r="E24" s="35">
        <v>2000</v>
      </c>
      <c r="F24" s="47">
        <v>0.33333333333333331</v>
      </c>
      <c r="G24" s="52"/>
      <c r="H24" s="53"/>
    </row>
    <row r="25" spans="1:8" x14ac:dyDescent="0.25">
      <c r="A25" s="5" t="s">
        <v>6</v>
      </c>
      <c r="B25" s="5" t="s">
        <v>1137</v>
      </c>
      <c r="C25" s="7" t="s">
        <v>1138</v>
      </c>
      <c r="D25" s="35">
        <v>0</v>
      </c>
      <c r="E25" s="35">
        <v>10</v>
      </c>
      <c r="F25" s="47"/>
      <c r="G25" s="52"/>
      <c r="H25" s="53"/>
    </row>
    <row r="26" spans="1:8" x14ac:dyDescent="0.25">
      <c r="A26" s="32"/>
      <c r="B26" s="32">
        <v>32</v>
      </c>
      <c r="C26" s="33" t="s">
        <v>1139</v>
      </c>
      <c r="D26" s="39">
        <f>+D27+D28+D29+D30+D31+D32+D33</f>
        <v>384500</v>
      </c>
      <c r="E26" s="39">
        <f>+E27+E28+E29+E30+E31+E32+E33</f>
        <v>344000</v>
      </c>
      <c r="F26" s="45">
        <v>-0.10533159947984395</v>
      </c>
      <c r="G26" s="52"/>
      <c r="H26" s="53"/>
    </row>
    <row r="27" spans="1:8" x14ac:dyDescent="0.25">
      <c r="A27" s="5" t="s">
        <v>6</v>
      </c>
      <c r="B27" s="5" t="s">
        <v>1140</v>
      </c>
      <c r="C27" s="7" t="s">
        <v>1141</v>
      </c>
      <c r="D27" s="35">
        <v>0</v>
      </c>
      <c r="E27" s="35">
        <v>0</v>
      </c>
      <c r="F27" s="47"/>
      <c r="G27" s="52"/>
      <c r="H27" s="53"/>
    </row>
    <row r="28" spans="1:8" x14ac:dyDescent="0.25">
      <c r="A28" s="5" t="s">
        <v>6</v>
      </c>
      <c r="B28" s="5" t="s">
        <v>1142</v>
      </c>
      <c r="C28" s="7" t="s">
        <v>1143</v>
      </c>
      <c r="D28" s="35">
        <v>330000</v>
      </c>
      <c r="E28" s="35">
        <v>300000</v>
      </c>
      <c r="F28" s="47">
        <v>-9.0909090909090912E-2</v>
      </c>
      <c r="G28" s="52"/>
      <c r="H28" s="53"/>
    </row>
    <row r="29" spans="1:8" x14ac:dyDescent="0.25">
      <c r="A29" s="5" t="s">
        <v>6</v>
      </c>
      <c r="B29" s="5" t="s">
        <v>1144</v>
      </c>
      <c r="C29" s="7" t="s">
        <v>1145</v>
      </c>
      <c r="D29" s="35">
        <v>5000</v>
      </c>
      <c r="E29" s="35">
        <v>3000</v>
      </c>
      <c r="F29" s="47">
        <v>-0.4</v>
      </c>
      <c r="G29" s="52"/>
      <c r="H29" s="53"/>
    </row>
    <row r="30" spans="1:8" x14ac:dyDescent="0.25">
      <c r="A30" s="5" t="s">
        <v>6</v>
      </c>
      <c r="B30" s="5" t="s">
        <v>1146</v>
      </c>
      <c r="C30" s="7" t="s">
        <v>1147</v>
      </c>
      <c r="D30" s="35">
        <v>7000</v>
      </c>
      <c r="E30" s="35">
        <v>7000</v>
      </c>
      <c r="F30" s="47">
        <v>0</v>
      </c>
      <c r="G30" s="52"/>
      <c r="H30" s="53"/>
    </row>
    <row r="31" spans="1:8" x14ac:dyDescent="0.25">
      <c r="A31" s="5" t="s">
        <v>6</v>
      </c>
      <c r="B31" s="5" t="s">
        <v>1148</v>
      </c>
      <c r="C31" s="7" t="s">
        <v>1149</v>
      </c>
      <c r="D31" s="35">
        <v>35000</v>
      </c>
      <c r="E31" s="35">
        <v>30000</v>
      </c>
      <c r="F31" s="47">
        <v>-0.14285714285714285</v>
      </c>
      <c r="G31" s="52"/>
      <c r="H31" s="53"/>
    </row>
    <row r="32" spans="1:8" x14ac:dyDescent="0.25">
      <c r="A32" s="5" t="s">
        <v>6</v>
      </c>
      <c r="B32" s="5" t="s">
        <v>1150</v>
      </c>
      <c r="C32" s="7" t="s">
        <v>1151</v>
      </c>
      <c r="D32" s="35">
        <v>2300</v>
      </c>
      <c r="E32" s="35">
        <v>3000</v>
      </c>
      <c r="F32" s="47">
        <v>0.30434782608695654</v>
      </c>
      <c r="G32" s="52"/>
      <c r="H32" s="53"/>
    </row>
    <row r="33" spans="1:8" x14ac:dyDescent="0.25">
      <c r="A33" s="5" t="s">
        <v>6</v>
      </c>
      <c r="B33" s="5" t="s">
        <v>1152</v>
      </c>
      <c r="C33" s="7" t="s">
        <v>1153</v>
      </c>
      <c r="D33" s="35">
        <v>5200</v>
      </c>
      <c r="E33" s="35">
        <v>1000</v>
      </c>
      <c r="F33" s="47">
        <v>-0.80769230769230771</v>
      </c>
      <c r="G33" s="52"/>
      <c r="H33" s="53"/>
    </row>
    <row r="34" spans="1:8" x14ac:dyDescent="0.25">
      <c r="A34" s="32"/>
      <c r="B34" s="32">
        <v>33</v>
      </c>
      <c r="C34" s="33" t="s">
        <v>1154</v>
      </c>
      <c r="D34" s="39">
        <f>+D35+D36+D37+D38+D39+D40+D41+D42+D43</f>
        <v>808500</v>
      </c>
      <c r="E34" s="39">
        <f>+E35+E36+E37+E38+E39+E40+E41+E42+E43</f>
        <v>815725</v>
      </c>
      <c r="F34" s="45">
        <v>8.9363017934446509E-3</v>
      </c>
      <c r="G34" s="52"/>
      <c r="H34" s="53"/>
    </row>
    <row r="35" spans="1:8" x14ac:dyDescent="0.25">
      <c r="A35" s="5" t="s">
        <v>6</v>
      </c>
      <c r="B35" s="5" t="s">
        <v>1155</v>
      </c>
      <c r="C35" s="7" t="s">
        <v>1156</v>
      </c>
      <c r="D35" s="35">
        <v>126000</v>
      </c>
      <c r="E35" s="35">
        <v>126000</v>
      </c>
      <c r="F35" s="47">
        <v>0</v>
      </c>
      <c r="G35" s="52"/>
      <c r="H35" s="53"/>
    </row>
    <row r="36" spans="1:8" x14ac:dyDescent="0.25">
      <c r="A36" s="5" t="s">
        <v>6</v>
      </c>
      <c r="B36" s="5" t="s">
        <v>1157</v>
      </c>
      <c r="C36" s="7" t="s">
        <v>1158</v>
      </c>
      <c r="D36" s="35">
        <v>500000</v>
      </c>
      <c r="E36" s="35">
        <v>500000</v>
      </c>
      <c r="F36" s="47">
        <v>0</v>
      </c>
      <c r="G36" s="52"/>
      <c r="H36" s="53"/>
    </row>
    <row r="37" spans="1:8" x14ac:dyDescent="0.25">
      <c r="A37" s="5" t="s">
        <v>6</v>
      </c>
      <c r="B37" s="5" t="s">
        <v>1159</v>
      </c>
      <c r="C37" s="7" t="s">
        <v>1160</v>
      </c>
      <c r="D37" s="35">
        <v>90000</v>
      </c>
      <c r="E37" s="35">
        <v>80000</v>
      </c>
      <c r="F37" s="47">
        <v>-0.1111111111111111</v>
      </c>
      <c r="G37" s="52"/>
      <c r="H37" s="53"/>
    </row>
    <row r="38" spans="1:8" x14ac:dyDescent="0.25">
      <c r="A38" s="5" t="s">
        <v>6</v>
      </c>
      <c r="B38" s="5" t="s">
        <v>1161</v>
      </c>
      <c r="C38" s="7" t="s">
        <v>1162</v>
      </c>
      <c r="D38" s="35">
        <v>62000</v>
      </c>
      <c r="E38" s="35">
        <v>78225</v>
      </c>
      <c r="F38" s="47">
        <v>0.2616935483870968</v>
      </c>
      <c r="G38" s="52"/>
      <c r="H38" s="53"/>
    </row>
    <row r="39" spans="1:8" x14ac:dyDescent="0.25">
      <c r="A39" s="5" t="s">
        <v>6</v>
      </c>
      <c r="B39" s="5" t="s">
        <v>1163</v>
      </c>
      <c r="C39" s="7" t="s">
        <v>1164</v>
      </c>
      <c r="D39" s="35">
        <v>500</v>
      </c>
      <c r="E39" s="35">
        <v>500</v>
      </c>
      <c r="F39" s="47">
        <v>0</v>
      </c>
      <c r="G39" s="52"/>
      <c r="H39" s="53"/>
    </row>
    <row r="40" spans="1:8" x14ac:dyDescent="0.25">
      <c r="A40" s="5" t="s">
        <v>6</v>
      </c>
      <c r="B40" s="5" t="s">
        <v>1165</v>
      </c>
      <c r="C40" s="5" t="s">
        <v>1166</v>
      </c>
      <c r="D40" s="35">
        <v>0</v>
      </c>
      <c r="E40" s="35">
        <v>0</v>
      </c>
      <c r="F40" s="47"/>
      <c r="G40" s="52"/>
      <c r="H40" s="53"/>
    </row>
    <row r="41" spans="1:8" x14ac:dyDescent="0.25">
      <c r="A41" s="6">
        <v>1000</v>
      </c>
      <c r="B41" s="6">
        <v>33800</v>
      </c>
      <c r="C41" s="5" t="s">
        <v>1167</v>
      </c>
      <c r="D41" s="35">
        <v>30000</v>
      </c>
      <c r="E41" s="35">
        <v>31000</v>
      </c>
      <c r="F41" s="47">
        <v>3.3333333333333333E-2</v>
      </c>
      <c r="G41" s="52"/>
      <c r="H41" s="53"/>
    </row>
    <row r="42" spans="1:8" x14ac:dyDescent="0.25">
      <c r="A42" s="5" t="s">
        <v>6</v>
      </c>
      <c r="B42" s="5" t="s">
        <v>1168</v>
      </c>
      <c r="C42" s="7" t="s">
        <v>1169</v>
      </c>
      <c r="D42" s="35">
        <v>0</v>
      </c>
      <c r="E42" s="35">
        <v>0</v>
      </c>
      <c r="F42" s="47"/>
      <c r="G42" s="52"/>
      <c r="H42" s="53"/>
    </row>
    <row r="43" spans="1:8" x14ac:dyDescent="0.25">
      <c r="A43" s="5" t="s">
        <v>6</v>
      </c>
      <c r="B43" s="5" t="s">
        <v>1170</v>
      </c>
      <c r="C43" s="7" t="s">
        <v>1171</v>
      </c>
      <c r="D43" s="35">
        <v>0</v>
      </c>
      <c r="E43" s="35">
        <v>0</v>
      </c>
      <c r="F43" s="47"/>
      <c r="G43" s="52"/>
      <c r="H43" s="53"/>
    </row>
    <row r="44" spans="1:8" x14ac:dyDescent="0.25">
      <c r="A44" s="32"/>
      <c r="B44" s="32">
        <v>34</v>
      </c>
      <c r="C44" s="33" t="s">
        <v>1172</v>
      </c>
      <c r="D44" s="39">
        <f>+D45+D46+D47+D48+D49+D50+D51</f>
        <v>442301</v>
      </c>
      <c r="E44" s="39">
        <f>+E45+E46+E47+E48+E49+E50+E51</f>
        <v>503700</v>
      </c>
      <c r="F44" s="45">
        <v>0.13881723079983993</v>
      </c>
      <c r="G44" s="52"/>
      <c r="H44" s="53"/>
    </row>
    <row r="45" spans="1:8" x14ac:dyDescent="0.25">
      <c r="A45" s="6" t="s">
        <v>6</v>
      </c>
      <c r="B45" s="6" t="s">
        <v>1173</v>
      </c>
      <c r="C45" s="7" t="s">
        <v>1174</v>
      </c>
      <c r="D45" s="35">
        <v>310000</v>
      </c>
      <c r="E45" s="35">
        <v>310000</v>
      </c>
      <c r="F45" s="47">
        <v>0</v>
      </c>
      <c r="G45" s="52"/>
      <c r="H45" s="53"/>
    </row>
    <row r="46" spans="1:8" x14ac:dyDescent="0.25">
      <c r="A46" s="6" t="s">
        <v>6</v>
      </c>
      <c r="B46" s="6">
        <v>34201</v>
      </c>
      <c r="C46" s="7" t="s">
        <v>1175</v>
      </c>
      <c r="D46" s="35">
        <v>65000</v>
      </c>
      <c r="E46" s="35">
        <v>100000</v>
      </c>
      <c r="F46" s="47">
        <v>0.53846153846153844</v>
      </c>
      <c r="G46" s="52"/>
      <c r="H46" s="53"/>
    </row>
    <row r="47" spans="1:8" x14ac:dyDescent="0.25">
      <c r="A47" s="6" t="s">
        <v>6</v>
      </c>
      <c r="B47" s="6" t="s">
        <v>1176</v>
      </c>
      <c r="C47" s="7" t="s">
        <v>1177</v>
      </c>
      <c r="D47" s="35">
        <v>45000</v>
      </c>
      <c r="E47" s="35">
        <v>65000</v>
      </c>
      <c r="F47" s="47">
        <v>0.44444444444444442</v>
      </c>
      <c r="G47" s="52"/>
      <c r="H47" s="53"/>
    </row>
    <row r="48" spans="1:8" x14ac:dyDescent="0.25">
      <c r="A48" s="6" t="s">
        <v>6</v>
      </c>
      <c r="B48" s="6" t="s">
        <v>1178</v>
      </c>
      <c r="C48" s="7" t="s">
        <v>1179</v>
      </c>
      <c r="D48" s="35">
        <v>18000</v>
      </c>
      <c r="E48" s="35">
        <v>21000</v>
      </c>
      <c r="F48" s="47">
        <v>0.16666666666666666</v>
      </c>
      <c r="G48" s="52"/>
      <c r="H48" s="53"/>
    </row>
    <row r="49" spans="1:8" x14ac:dyDescent="0.25">
      <c r="A49" s="6" t="s">
        <v>6</v>
      </c>
      <c r="B49" s="6" t="s">
        <v>1180</v>
      </c>
      <c r="C49" s="5" t="s">
        <v>1181</v>
      </c>
      <c r="D49" s="35">
        <v>1300</v>
      </c>
      <c r="E49" s="35">
        <v>1300</v>
      </c>
      <c r="F49" s="47">
        <v>0</v>
      </c>
      <c r="G49" s="52"/>
      <c r="H49" s="53"/>
    </row>
    <row r="50" spans="1:8" x14ac:dyDescent="0.25">
      <c r="A50" s="6">
        <v>10000</v>
      </c>
      <c r="B50" s="6">
        <v>34902</v>
      </c>
      <c r="C50" s="7" t="s">
        <v>1182</v>
      </c>
      <c r="D50" s="35">
        <v>3000</v>
      </c>
      <c r="E50" s="35">
        <v>3500</v>
      </c>
      <c r="F50" s="47">
        <v>0.16666666666666666</v>
      </c>
      <c r="G50" s="52"/>
      <c r="H50" s="53"/>
    </row>
    <row r="51" spans="1:8" x14ac:dyDescent="0.25">
      <c r="A51" s="6">
        <v>10000</v>
      </c>
      <c r="B51" s="6">
        <v>34903</v>
      </c>
      <c r="C51" s="7" t="s">
        <v>1183</v>
      </c>
      <c r="D51" s="35">
        <v>1</v>
      </c>
      <c r="E51" s="35">
        <v>2900</v>
      </c>
      <c r="F51" s="47">
        <v>2899</v>
      </c>
      <c r="G51" s="52"/>
      <c r="H51" s="53"/>
    </row>
    <row r="52" spans="1:8" x14ac:dyDescent="0.25">
      <c r="A52" s="32"/>
      <c r="B52" s="32" t="s">
        <v>1184</v>
      </c>
      <c r="C52" s="33" t="s">
        <v>1185</v>
      </c>
      <c r="D52" s="39">
        <v>0</v>
      </c>
      <c r="E52" s="39">
        <v>0</v>
      </c>
      <c r="F52" s="45"/>
      <c r="G52" s="52"/>
      <c r="H52" s="53"/>
    </row>
    <row r="53" spans="1:8" x14ac:dyDescent="0.25">
      <c r="A53" s="5" t="s">
        <v>6</v>
      </c>
      <c r="B53" s="5" t="s">
        <v>1186</v>
      </c>
      <c r="C53" s="7" t="s">
        <v>1187</v>
      </c>
      <c r="D53" s="35">
        <v>0</v>
      </c>
      <c r="E53" s="35">
        <v>0</v>
      </c>
      <c r="F53" s="47"/>
      <c r="G53" s="52"/>
      <c r="H53" s="53"/>
    </row>
    <row r="54" spans="1:8" x14ac:dyDescent="0.25">
      <c r="A54" s="32"/>
      <c r="B54" s="32" t="s">
        <v>1188</v>
      </c>
      <c r="C54" s="33" t="s">
        <v>1189</v>
      </c>
      <c r="D54" s="39">
        <f>+D55</f>
        <v>50000</v>
      </c>
      <c r="E54" s="39">
        <f>+E55</f>
        <v>54000</v>
      </c>
      <c r="F54" s="45">
        <v>0.08</v>
      </c>
      <c r="G54" s="52"/>
      <c r="H54" s="53"/>
    </row>
    <row r="55" spans="1:8" x14ac:dyDescent="0.25">
      <c r="A55" s="6" t="s">
        <v>6</v>
      </c>
      <c r="B55" s="6" t="s">
        <v>1190</v>
      </c>
      <c r="C55" s="7" t="s">
        <v>1191</v>
      </c>
      <c r="D55" s="35">
        <v>50000</v>
      </c>
      <c r="E55" s="35">
        <v>54000</v>
      </c>
      <c r="F55" s="47">
        <v>0.08</v>
      </c>
      <c r="G55" s="52"/>
      <c r="H55" s="53"/>
    </row>
    <row r="56" spans="1:8" x14ac:dyDescent="0.25">
      <c r="A56" s="32"/>
      <c r="B56" s="32" t="s">
        <v>1192</v>
      </c>
      <c r="C56" s="33" t="s">
        <v>1193</v>
      </c>
      <c r="D56" s="39">
        <v>0</v>
      </c>
      <c r="E56" s="39">
        <v>0</v>
      </c>
      <c r="F56" s="45"/>
      <c r="G56" s="52"/>
      <c r="H56" s="53"/>
    </row>
    <row r="57" spans="1:8" x14ac:dyDescent="0.25">
      <c r="A57" s="5" t="s">
        <v>6</v>
      </c>
      <c r="B57" s="5" t="s">
        <v>1194</v>
      </c>
      <c r="C57" s="7" t="s">
        <v>1195</v>
      </c>
      <c r="D57" s="35" t="s">
        <v>1196</v>
      </c>
      <c r="E57" s="35" t="s">
        <v>1196</v>
      </c>
      <c r="F57" s="47"/>
      <c r="G57" s="52"/>
      <c r="H57" s="53"/>
    </row>
    <row r="58" spans="1:8" x14ac:dyDescent="0.25">
      <c r="A58" s="32"/>
      <c r="B58" s="32" t="s">
        <v>1197</v>
      </c>
      <c r="C58" s="33" t="s">
        <v>1198</v>
      </c>
      <c r="D58" s="39">
        <f>+D59+D60+D61+D62+D64++D65+D63</f>
        <v>127000</v>
      </c>
      <c r="E58" s="39">
        <f>+E59+E60+E61+E62+E64++E65+E63</f>
        <v>143000</v>
      </c>
      <c r="F58" s="45">
        <v>0.12598425196850394</v>
      </c>
      <c r="G58" s="52"/>
      <c r="H58" s="53"/>
    </row>
    <row r="59" spans="1:8" x14ac:dyDescent="0.25">
      <c r="A59" s="6" t="s">
        <v>6</v>
      </c>
      <c r="B59" s="6" t="s">
        <v>1199</v>
      </c>
      <c r="C59" s="7" t="s">
        <v>1200</v>
      </c>
      <c r="D59" s="35">
        <v>25000</v>
      </c>
      <c r="E59" s="35">
        <v>50000</v>
      </c>
      <c r="F59" s="47">
        <v>1</v>
      </c>
      <c r="G59" s="52"/>
      <c r="H59" s="53"/>
    </row>
    <row r="60" spans="1:8" x14ac:dyDescent="0.25">
      <c r="A60" s="6" t="s">
        <v>6</v>
      </c>
      <c r="B60" s="6" t="s">
        <v>1201</v>
      </c>
      <c r="C60" s="7" t="s">
        <v>1202</v>
      </c>
      <c r="D60" s="35">
        <v>50000</v>
      </c>
      <c r="E60" s="35">
        <v>83000</v>
      </c>
      <c r="F60" s="47">
        <v>0.66</v>
      </c>
      <c r="G60" s="52"/>
      <c r="H60" s="53"/>
    </row>
    <row r="61" spans="1:8" x14ac:dyDescent="0.25">
      <c r="A61" s="6" t="s">
        <v>6</v>
      </c>
      <c r="B61" s="6" t="s">
        <v>1203</v>
      </c>
      <c r="C61" s="7" t="s">
        <v>1204</v>
      </c>
      <c r="D61" s="35">
        <v>2000</v>
      </c>
      <c r="E61" s="35">
        <v>3000</v>
      </c>
      <c r="F61" s="47">
        <v>0.5</v>
      </c>
      <c r="G61" s="52"/>
      <c r="H61" s="53"/>
    </row>
    <row r="62" spans="1:8" x14ac:dyDescent="0.25">
      <c r="A62" s="6" t="s">
        <v>6</v>
      </c>
      <c r="B62" s="6" t="s">
        <v>1205</v>
      </c>
      <c r="C62" s="7" t="s">
        <v>105</v>
      </c>
      <c r="D62" s="35">
        <v>0</v>
      </c>
      <c r="E62" s="35">
        <v>0</v>
      </c>
      <c r="F62" s="47"/>
      <c r="G62" s="52"/>
      <c r="H62" s="53"/>
    </row>
    <row r="63" spans="1:8" x14ac:dyDescent="0.25">
      <c r="A63" s="6" t="s">
        <v>6</v>
      </c>
      <c r="B63" s="6" t="s">
        <v>1206</v>
      </c>
      <c r="C63" s="7" t="s">
        <v>1207</v>
      </c>
      <c r="D63" s="35">
        <v>0</v>
      </c>
      <c r="E63" s="35">
        <v>0</v>
      </c>
      <c r="F63" s="47"/>
      <c r="G63" s="52"/>
      <c r="H63" s="53"/>
    </row>
    <row r="64" spans="1:8" x14ac:dyDescent="0.25">
      <c r="A64" s="6" t="s">
        <v>6</v>
      </c>
      <c r="B64" s="6" t="s">
        <v>1208</v>
      </c>
      <c r="C64" s="7" t="s">
        <v>1209</v>
      </c>
      <c r="D64" s="35">
        <v>50000</v>
      </c>
      <c r="E64" s="35">
        <v>7000</v>
      </c>
      <c r="F64" s="47">
        <v>-0.86</v>
      </c>
      <c r="G64" s="52"/>
      <c r="H64" s="53"/>
    </row>
    <row r="65" spans="1:8" x14ac:dyDescent="0.25">
      <c r="A65" s="6" t="s">
        <v>6</v>
      </c>
      <c r="B65" s="6" t="s">
        <v>1210</v>
      </c>
      <c r="C65" s="7" t="s">
        <v>1211</v>
      </c>
      <c r="D65" s="35">
        <v>0</v>
      </c>
      <c r="E65" s="35">
        <v>0</v>
      </c>
      <c r="F65" s="47"/>
      <c r="G65" s="52"/>
      <c r="H65" s="53"/>
    </row>
    <row r="66" spans="1:8" x14ac:dyDescent="0.25">
      <c r="A66" s="30"/>
      <c r="B66" s="30"/>
      <c r="C66" s="31" t="s">
        <v>1212</v>
      </c>
      <c r="D66" s="38">
        <f>+D67+D71+D79</f>
        <v>5057869.3</v>
      </c>
      <c r="E66" s="38">
        <f>+E67+E71+E79</f>
        <v>5254380.4000000004</v>
      </c>
      <c r="F66" s="44">
        <v>-0.6721560163683945</v>
      </c>
      <c r="G66" s="52"/>
      <c r="H66" s="53"/>
    </row>
    <row r="67" spans="1:8" x14ac:dyDescent="0.25">
      <c r="A67" s="32"/>
      <c r="B67" s="32">
        <v>42</v>
      </c>
      <c r="C67" s="33" t="s">
        <v>1213</v>
      </c>
      <c r="D67" s="39">
        <f>+D68</f>
        <v>3596188.38</v>
      </c>
      <c r="E67" s="39">
        <f>+E68+E69+E70</f>
        <v>3602688.38</v>
      </c>
      <c r="F67" s="45">
        <v>-0.9981925307261017</v>
      </c>
      <c r="G67" s="52"/>
      <c r="H67" s="53"/>
    </row>
    <row r="68" spans="1:8" x14ac:dyDescent="0.25">
      <c r="A68" s="5" t="s">
        <v>6</v>
      </c>
      <c r="B68" s="5" t="s">
        <v>1214</v>
      </c>
      <c r="C68" s="7" t="s">
        <v>1215</v>
      </c>
      <c r="D68" s="35">
        <v>3596188.38</v>
      </c>
      <c r="E68" s="35">
        <v>3596188.38</v>
      </c>
      <c r="F68" s="47">
        <v>-1</v>
      </c>
      <c r="G68" s="52"/>
      <c r="H68" s="53"/>
    </row>
    <row r="69" spans="1:8" x14ac:dyDescent="0.25">
      <c r="A69" s="5" t="s">
        <v>6</v>
      </c>
      <c r="B69" s="5" t="s">
        <v>1216</v>
      </c>
      <c r="C69" s="7" t="s">
        <v>1217</v>
      </c>
      <c r="D69" s="35">
        <v>0</v>
      </c>
      <c r="E69" s="35">
        <v>500</v>
      </c>
      <c r="F69" s="47"/>
      <c r="G69" s="52"/>
      <c r="H69" s="53"/>
    </row>
    <row r="70" spans="1:8" x14ac:dyDescent="0.25">
      <c r="A70" s="5" t="s">
        <v>826</v>
      </c>
      <c r="B70" s="5" t="s">
        <v>1218</v>
      </c>
      <c r="C70" s="7" t="s">
        <v>1219</v>
      </c>
      <c r="D70" s="35">
        <v>0</v>
      </c>
      <c r="E70" s="35">
        <v>6000</v>
      </c>
      <c r="F70" s="47"/>
      <c r="G70" s="52"/>
      <c r="H70" s="53"/>
    </row>
    <row r="71" spans="1:8" x14ac:dyDescent="0.25">
      <c r="A71" s="32"/>
      <c r="B71" s="32" t="s">
        <v>1220</v>
      </c>
      <c r="C71" s="33" t="s">
        <v>1221</v>
      </c>
      <c r="D71" s="39">
        <f>+D72+D73+D74+D75+D76+D78+D77</f>
        <v>616180.92000000004</v>
      </c>
      <c r="E71" s="39">
        <f>+E72+E73+E74+E75+E76+E78+E77</f>
        <v>754192.02</v>
      </c>
      <c r="F71" s="45">
        <v>0.22397821081509628</v>
      </c>
      <c r="G71" s="52"/>
      <c r="H71" s="53"/>
    </row>
    <row r="72" spans="1:8" x14ac:dyDescent="0.25">
      <c r="A72" s="5" t="s">
        <v>6</v>
      </c>
      <c r="B72" s="5" t="s">
        <v>1222</v>
      </c>
      <c r="C72" s="7" t="s">
        <v>1223</v>
      </c>
      <c r="D72" s="35">
        <v>251180.92</v>
      </c>
      <c r="E72" s="35">
        <v>266092.02</v>
      </c>
      <c r="F72" s="47">
        <v>5.9363983538240107E-2</v>
      </c>
      <c r="G72" s="52"/>
      <c r="H72" s="53"/>
    </row>
    <row r="73" spans="1:8" x14ac:dyDescent="0.25">
      <c r="A73" s="5" t="s">
        <v>452</v>
      </c>
      <c r="B73" s="5" t="s">
        <v>1224</v>
      </c>
      <c r="C73" s="7" t="s">
        <v>1225</v>
      </c>
      <c r="D73" s="35">
        <v>118000</v>
      </c>
      <c r="E73" s="35">
        <v>112000</v>
      </c>
      <c r="F73" s="47">
        <v>-5.0847457627118647E-2</v>
      </c>
      <c r="G73" s="52"/>
      <c r="H73" s="53"/>
    </row>
    <row r="74" spans="1:8" x14ac:dyDescent="0.25">
      <c r="A74" s="5" t="s">
        <v>656</v>
      </c>
      <c r="B74" s="6">
        <v>45002</v>
      </c>
      <c r="C74" s="7" t="s">
        <v>1226</v>
      </c>
      <c r="D74" s="35">
        <v>20000</v>
      </c>
      <c r="E74" s="35">
        <v>0</v>
      </c>
      <c r="F74" s="47">
        <v>-1</v>
      </c>
      <c r="G74" s="52"/>
      <c r="H74" s="53"/>
    </row>
    <row r="75" spans="1:8" x14ac:dyDescent="0.25">
      <c r="A75" s="5" t="s">
        <v>875</v>
      </c>
      <c r="B75" s="5" t="s">
        <v>1227</v>
      </c>
      <c r="C75" s="7" t="s">
        <v>1228</v>
      </c>
      <c r="D75" s="35">
        <v>200000</v>
      </c>
      <c r="E75" s="35">
        <v>360000</v>
      </c>
      <c r="F75" s="47">
        <v>0.8</v>
      </c>
      <c r="G75" s="52"/>
      <c r="H75" s="53"/>
    </row>
    <row r="76" spans="1:8" x14ac:dyDescent="0.25">
      <c r="A76" s="5" t="s">
        <v>938</v>
      </c>
      <c r="B76" s="5" t="s">
        <v>1229</v>
      </c>
      <c r="C76" s="7" t="s">
        <v>1230</v>
      </c>
      <c r="D76" s="35">
        <v>22000</v>
      </c>
      <c r="E76" s="35">
        <v>0</v>
      </c>
      <c r="F76" s="47">
        <v>-1</v>
      </c>
      <c r="G76" s="52"/>
      <c r="H76" s="53"/>
    </row>
    <row r="77" spans="1:8" x14ac:dyDescent="0.25">
      <c r="A77" s="5" t="s">
        <v>656</v>
      </c>
      <c r="B77" s="5" t="s">
        <v>1224</v>
      </c>
      <c r="C77" s="7" t="s">
        <v>1226</v>
      </c>
      <c r="D77" s="35">
        <v>0</v>
      </c>
      <c r="E77" s="35">
        <v>11000</v>
      </c>
      <c r="F77" s="47"/>
      <c r="G77" s="52"/>
      <c r="H77" s="53"/>
    </row>
    <row r="78" spans="1:8" x14ac:dyDescent="0.25">
      <c r="A78" s="5" t="s">
        <v>1040</v>
      </c>
      <c r="B78" s="5" t="s">
        <v>1231</v>
      </c>
      <c r="C78" s="7" t="s">
        <v>1232</v>
      </c>
      <c r="D78" s="35">
        <v>5000</v>
      </c>
      <c r="E78" s="35">
        <v>5100</v>
      </c>
      <c r="F78" s="47">
        <v>0.02</v>
      </c>
      <c r="G78" s="52"/>
      <c r="H78" s="53"/>
    </row>
    <row r="79" spans="1:8" x14ac:dyDescent="0.25">
      <c r="A79" s="32"/>
      <c r="B79" s="32">
        <v>46</v>
      </c>
      <c r="C79" s="33" t="s">
        <v>1233</v>
      </c>
      <c r="D79" s="39">
        <f>+D80+D81+D82+D83+D84+D85+D86+D87+D88+D89+D90+D91+D92+D93+D94+D95+D96+D97+D98+D99+D100</f>
        <v>845500</v>
      </c>
      <c r="E79" s="39">
        <f>+E80+E81+E82+E83+E84+E85+E86+E87+E88+E89+E90+E91+E92+E93+E94+E95+E96+E97+E98+E99+E100</f>
        <v>897500</v>
      </c>
      <c r="F79" s="45">
        <v>6.150206978119456E-2</v>
      </c>
      <c r="G79" s="52"/>
      <c r="H79" s="53"/>
    </row>
    <row r="80" spans="1:8" x14ac:dyDescent="0.25">
      <c r="A80" s="7" t="s">
        <v>192</v>
      </c>
      <c r="B80" s="7" t="s">
        <v>1234</v>
      </c>
      <c r="C80" s="7" t="s">
        <v>1235</v>
      </c>
      <c r="D80" s="35">
        <v>0</v>
      </c>
      <c r="E80" s="35">
        <v>0</v>
      </c>
      <c r="F80" s="47"/>
      <c r="G80" s="52"/>
      <c r="H80" s="53"/>
    </row>
    <row r="81" spans="1:8" x14ac:dyDescent="0.25">
      <c r="A81" s="7" t="s">
        <v>452</v>
      </c>
      <c r="B81" s="7" t="s">
        <v>1234</v>
      </c>
      <c r="C81" s="7" t="s">
        <v>1236</v>
      </c>
      <c r="D81" s="35">
        <v>25000</v>
      </c>
      <c r="E81" s="35">
        <v>25000</v>
      </c>
      <c r="F81" s="47">
        <v>0</v>
      </c>
      <c r="G81" s="52"/>
      <c r="H81" s="53"/>
    </row>
    <row r="82" spans="1:8" x14ac:dyDescent="0.25">
      <c r="A82" s="7" t="s">
        <v>513</v>
      </c>
      <c r="B82" s="7" t="s">
        <v>1234</v>
      </c>
      <c r="C82" s="7" t="s">
        <v>1237</v>
      </c>
      <c r="D82" s="35">
        <v>45000</v>
      </c>
      <c r="E82" s="35">
        <v>45000</v>
      </c>
      <c r="F82" s="47">
        <v>0</v>
      </c>
      <c r="G82" s="52"/>
      <c r="H82" s="53"/>
    </row>
    <row r="83" spans="1:8" x14ac:dyDescent="0.25">
      <c r="A83" s="7" t="s">
        <v>541</v>
      </c>
      <c r="B83" s="7" t="s">
        <v>1234</v>
      </c>
      <c r="C83" s="7" t="s">
        <v>1238</v>
      </c>
      <c r="D83" s="35">
        <v>3000</v>
      </c>
      <c r="E83" s="35">
        <v>11400</v>
      </c>
      <c r="F83" s="47">
        <v>2.8</v>
      </c>
      <c r="G83" s="52"/>
      <c r="H83" s="53"/>
    </row>
    <row r="84" spans="1:8" x14ac:dyDescent="0.25">
      <c r="A84" s="7" t="s">
        <v>590</v>
      </c>
      <c r="B84" s="7" t="s">
        <v>1239</v>
      </c>
      <c r="C84" s="7" t="s">
        <v>1240</v>
      </c>
      <c r="D84" s="35">
        <v>0</v>
      </c>
      <c r="E84" s="35">
        <v>15500</v>
      </c>
      <c r="F84" s="47"/>
      <c r="G84" s="52"/>
      <c r="H84" s="53"/>
    </row>
    <row r="85" spans="1:8" x14ac:dyDescent="0.25">
      <c r="A85" s="7" t="s">
        <v>608</v>
      </c>
      <c r="B85" s="7" t="s">
        <v>1234</v>
      </c>
      <c r="C85" s="7" t="s">
        <v>1241</v>
      </c>
      <c r="D85" s="35">
        <v>12000</v>
      </c>
      <c r="E85" s="35">
        <v>0</v>
      </c>
      <c r="F85" s="47">
        <v>-1</v>
      </c>
      <c r="G85" s="52"/>
      <c r="H85" s="53"/>
    </row>
    <row r="86" spans="1:8" x14ac:dyDescent="0.25">
      <c r="A86" s="7" t="s">
        <v>621</v>
      </c>
      <c r="B86" s="7" t="s">
        <v>1234</v>
      </c>
      <c r="C86" s="7" t="s">
        <v>1242</v>
      </c>
      <c r="D86" s="35">
        <v>5000</v>
      </c>
      <c r="E86" s="35">
        <v>14000</v>
      </c>
      <c r="F86" s="47">
        <v>1.8</v>
      </c>
      <c r="G86" s="52"/>
      <c r="H86" s="53"/>
    </row>
    <row r="87" spans="1:8" x14ac:dyDescent="0.25">
      <c r="A87" s="7" t="s">
        <v>656</v>
      </c>
      <c r="B87" s="7" t="s">
        <v>1243</v>
      </c>
      <c r="C87" s="7" t="s">
        <v>1244</v>
      </c>
      <c r="D87" s="35">
        <v>11800</v>
      </c>
      <c r="E87" s="35">
        <v>20000</v>
      </c>
      <c r="F87" s="47">
        <v>0.69491525423728817</v>
      </c>
      <c r="G87" s="52"/>
      <c r="H87" s="53"/>
    </row>
    <row r="88" spans="1:8" x14ac:dyDescent="0.25">
      <c r="A88" s="7" t="s">
        <v>743</v>
      </c>
      <c r="B88" s="7" t="s">
        <v>1245</v>
      </c>
      <c r="C88" s="7" t="s">
        <v>1246</v>
      </c>
      <c r="D88" s="35">
        <v>43000</v>
      </c>
      <c r="E88" s="35">
        <v>48000</v>
      </c>
      <c r="F88" s="47">
        <v>0.11627906976744186</v>
      </c>
      <c r="G88" s="52"/>
      <c r="H88" s="53"/>
    </row>
    <row r="89" spans="1:8" x14ac:dyDescent="0.25">
      <c r="A89" s="5" t="s">
        <v>812</v>
      </c>
      <c r="B89" s="5" t="s">
        <v>1234</v>
      </c>
      <c r="C89" s="7" t="s">
        <v>1247</v>
      </c>
      <c r="D89" s="35">
        <v>0</v>
      </c>
      <c r="E89" s="35">
        <v>1000</v>
      </c>
      <c r="F89" s="47"/>
      <c r="G89" s="52"/>
      <c r="H89" s="53"/>
    </row>
    <row r="90" spans="1:8" x14ac:dyDescent="0.25">
      <c r="A90" s="5" t="s">
        <v>826</v>
      </c>
      <c r="B90" s="5" t="s">
        <v>1248</v>
      </c>
      <c r="C90" s="7" t="s">
        <v>1249</v>
      </c>
      <c r="D90" s="35">
        <v>0</v>
      </c>
      <c r="E90" s="35">
        <v>10000</v>
      </c>
      <c r="F90" s="47"/>
      <c r="G90" s="52"/>
      <c r="H90" s="53"/>
    </row>
    <row r="91" spans="1:8" x14ac:dyDescent="0.25">
      <c r="A91" s="5" t="s">
        <v>848</v>
      </c>
      <c r="B91" s="5" t="s">
        <v>1250</v>
      </c>
      <c r="C91" s="7" t="s">
        <v>1251</v>
      </c>
      <c r="D91" s="35">
        <v>50000</v>
      </c>
      <c r="E91" s="35">
        <v>42000</v>
      </c>
      <c r="F91" s="47">
        <v>-0.16</v>
      </c>
      <c r="G91" s="52"/>
      <c r="H91" s="53"/>
    </row>
    <row r="92" spans="1:8" x14ac:dyDescent="0.25">
      <c r="A92" s="5" t="s">
        <v>902</v>
      </c>
      <c r="B92" s="5" t="s">
        <v>1234</v>
      </c>
      <c r="C92" s="7" t="s">
        <v>1252</v>
      </c>
      <c r="D92" s="35">
        <v>30000</v>
      </c>
      <c r="E92" s="35">
        <v>5600</v>
      </c>
      <c r="F92" s="47">
        <v>-0.81333333333333335</v>
      </c>
      <c r="G92" s="52"/>
      <c r="H92" s="53"/>
    </row>
    <row r="93" spans="1:8" x14ac:dyDescent="0.25">
      <c r="A93" s="5" t="s">
        <v>938</v>
      </c>
      <c r="B93" s="5" t="s">
        <v>1253</v>
      </c>
      <c r="C93" s="7" t="s">
        <v>1254</v>
      </c>
      <c r="D93" s="35">
        <v>10000</v>
      </c>
      <c r="E93" s="35">
        <v>22000</v>
      </c>
      <c r="F93" s="47">
        <v>1.2</v>
      </c>
      <c r="G93" s="52"/>
      <c r="H93" s="53"/>
    </row>
    <row r="94" spans="1:8" x14ac:dyDescent="0.25">
      <c r="A94" s="5" t="s">
        <v>981</v>
      </c>
      <c r="B94" s="5" t="s">
        <v>1234</v>
      </c>
      <c r="C94" s="7" t="s">
        <v>1255</v>
      </c>
      <c r="D94" s="35">
        <v>26000</v>
      </c>
      <c r="E94" s="35">
        <v>26000</v>
      </c>
      <c r="F94" s="47">
        <v>0</v>
      </c>
      <c r="G94" s="52"/>
      <c r="H94" s="53"/>
    </row>
    <row r="95" spans="1:8" x14ac:dyDescent="0.25">
      <c r="A95" s="5" t="s">
        <v>992</v>
      </c>
      <c r="B95" s="5" t="s">
        <v>1256</v>
      </c>
      <c r="C95" s="7" t="s">
        <v>1257</v>
      </c>
      <c r="D95" s="35">
        <v>5700</v>
      </c>
      <c r="E95" s="35">
        <v>8500</v>
      </c>
      <c r="F95" s="47">
        <v>0.49122807017543857</v>
      </c>
      <c r="G95" s="52"/>
      <c r="H95" s="53"/>
    </row>
    <row r="96" spans="1:8" x14ac:dyDescent="0.25">
      <c r="A96" s="5" t="s">
        <v>1035</v>
      </c>
      <c r="B96" s="5" t="s">
        <v>1234</v>
      </c>
      <c r="C96" s="7" t="s">
        <v>1258</v>
      </c>
      <c r="D96" s="35">
        <v>2000</v>
      </c>
      <c r="E96" s="35">
        <v>0</v>
      </c>
      <c r="F96" s="47">
        <v>-1</v>
      </c>
      <c r="G96" s="52"/>
      <c r="H96" s="53"/>
    </row>
    <row r="97" spans="1:8" x14ac:dyDescent="0.25">
      <c r="A97" s="5" t="s">
        <v>656</v>
      </c>
      <c r="B97" s="5" t="s">
        <v>795</v>
      </c>
      <c r="C97" s="7" t="s">
        <v>1259</v>
      </c>
      <c r="D97" s="35">
        <v>0</v>
      </c>
      <c r="E97" s="35">
        <v>10500</v>
      </c>
      <c r="F97" s="47"/>
      <c r="G97" s="52"/>
      <c r="H97" s="53"/>
    </row>
    <row r="98" spans="1:8" x14ac:dyDescent="0.25">
      <c r="A98" s="5" t="s">
        <v>743</v>
      </c>
      <c r="B98" s="5" t="s">
        <v>795</v>
      </c>
      <c r="C98" s="7" t="s">
        <v>1260</v>
      </c>
      <c r="D98" s="35">
        <v>255000</v>
      </c>
      <c r="E98" s="35">
        <v>255000</v>
      </c>
      <c r="F98" s="47">
        <v>0</v>
      </c>
      <c r="G98" s="52"/>
      <c r="H98" s="53"/>
    </row>
    <row r="99" spans="1:8" x14ac:dyDescent="0.25">
      <c r="A99" s="5" t="s">
        <v>387</v>
      </c>
      <c r="B99" s="5" t="s">
        <v>25</v>
      </c>
      <c r="C99" s="7" t="s">
        <v>1261</v>
      </c>
      <c r="D99" s="27" t="s">
        <v>64</v>
      </c>
      <c r="E99" s="35">
        <v>16000</v>
      </c>
      <c r="F99" s="47">
        <v>-0.27272727272727271</v>
      </c>
      <c r="G99" s="52"/>
      <c r="H99" s="53"/>
    </row>
    <row r="100" spans="1:8" x14ac:dyDescent="0.25">
      <c r="A100" s="5" t="s">
        <v>452</v>
      </c>
      <c r="B100" s="5" t="s">
        <v>224</v>
      </c>
      <c r="C100" s="7" t="s">
        <v>1262</v>
      </c>
      <c r="D100" s="35" t="s">
        <v>1263</v>
      </c>
      <c r="E100" s="35">
        <v>322000</v>
      </c>
      <c r="F100" s="47">
        <v>7.3333333333333334E-2</v>
      </c>
      <c r="G100" s="52"/>
      <c r="H100" s="53"/>
    </row>
    <row r="101" spans="1:8" x14ac:dyDescent="0.25">
      <c r="A101" s="30"/>
      <c r="B101" s="30"/>
      <c r="C101" s="31" t="s">
        <v>1264</v>
      </c>
      <c r="D101" s="38">
        <f>+D102+D103+D104+D105+D107</f>
        <v>781100</v>
      </c>
      <c r="E101" s="38">
        <f>+E102+E103+E104+E105+E107+E106</f>
        <v>735240.88</v>
      </c>
      <c r="F101" s="44">
        <v>-6.237291919894334E-2</v>
      </c>
      <c r="G101" s="52"/>
      <c r="H101" s="53"/>
    </row>
    <row r="102" spans="1:8" x14ac:dyDescent="0.25">
      <c r="A102" s="6" t="s">
        <v>6</v>
      </c>
      <c r="B102" s="6" t="s">
        <v>1265</v>
      </c>
      <c r="C102" s="7" t="s">
        <v>1266</v>
      </c>
      <c r="D102" s="40">
        <v>100</v>
      </c>
      <c r="E102" s="40">
        <v>100</v>
      </c>
      <c r="F102" s="47">
        <v>0</v>
      </c>
      <c r="G102" s="52"/>
      <c r="H102" s="53"/>
    </row>
    <row r="103" spans="1:8" x14ac:dyDescent="0.25">
      <c r="A103" s="6" t="s">
        <v>6</v>
      </c>
      <c r="B103" s="6" t="s">
        <v>1267</v>
      </c>
      <c r="C103" s="7" t="s">
        <v>1268</v>
      </c>
      <c r="D103" s="40">
        <v>20000</v>
      </c>
      <c r="E103" s="40">
        <v>30000</v>
      </c>
      <c r="F103" s="47">
        <v>0.5</v>
      </c>
      <c r="G103" s="52"/>
      <c r="H103" s="53"/>
    </row>
    <row r="104" spans="1:8" x14ac:dyDescent="0.25">
      <c r="A104" s="6">
        <v>40506</v>
      </c>
      <c r="B104" s="6">
        <v>54100</v>
      </c>
      <c r="C104" s="7" t="s">
        <v>1269</v>
      </c>
      <c r="D104" s="40">
        <v>11000</v>
      </c>
      <c r="E104" s="40">
        <v>8969.1200000000008</v>
      </c>
      <c r="F104" s="47">
        <v>-0.18462545454545448</v>
      </c>
      <c r="G104" s="52"/>
      <c r="H104" s="53"/>
    </row>
    <row r="105" spans="1:8" x14ac:dyDescent="0.25">
      <c r="A105" s="6" t="s">
        <v>6</v>
      </c>
      <c r="B105" s="6" t="s">
        <v>1270</v>
      </c>
      <c r="C105" s="7" t="s">
        <v>1271</v>
      </c>
      <c r="D105" s="41">
        <v>300000</v>
      </c>
      <c r="E105" s="41">
        <v>300000</v>
      </c>
      <c r="F105" s="48">
        <v>0</v>
      </c>
      <c r="G105" s="52"/>
      <c r="H105" s="53"/>
    </row>
    <row r="106" spans="1:8" x14ac:dyDescent="0.25">
      <c r="A106" s="6">
        <v>30300</v>
      </c>
      <c r="B106" s="6">
        <v>55501</v>
      </c>
      <c r="C106" s="7" t="s">
        <v>1272</v>
      </c>
      <c r="D106" s="41">
        <v>0</v>
      </c>
      <c r="E106" s="41">
        <v>396171.76</v>
      </c>
      <c r="F106" s="48"/>
      <c r="G106" s="52"/>
      <c r="H106" s="53"/>
    </row>
    <row r="107" spans="1:8" x14ac:dyDescent="0.25">
      <c r="A107" s="5">
        <v>10000</v>
      </c>
      <c r="B107" s="5">
        <v>55900</v>
      </c>
      <c r="C107" s="7" t="s">
        <v>1273</v>
      </c>
      <c r="D107" s="35">
        <v>450000</v>
      </c>
      <c r="E107" s="35">
        <v>0</v>
      </c>
      <c r="F107" s="47">
        <v>-1</v>
      </c>
      <c r="G107" s="52"/>
      <c r="H107" s="53"/>
    </row>
    <row r="108" spans="1:8" x14ac:dyDescent="0.25">
      <c r="A108" s="30"/>
      <c r="B108" s="30"/>
      <c r="C108" s="31" t="s">
        <v>1274</v>
      </c>
      <c r="D108" s="38">
        <f>+D109</f>
        <v>31000</v>
      </c>
      <c r="E108" s="38">
        <f>+E109</f>
        <v>31000</v>
      </c>
      <c r="F108" s="44">
        <v>0</v>
      </c>
      <c r="G108" s="52"/>
      <c r="H108" s="53"/>
    </row>
    <row r="109" spans="1:8" x14ac:dyDescent="0.25">
      <c r="A109" s="36">
        <v>10000</v>
      </c>
      <c r="B109" s="36">
        <v>83000</v>
      </c>
      <c r="C109" s="37" t="s">
        <v>1275</v>
      </c>
      <c r="D109" s="41">
        <v>31000</v>
      </c>
      <c r="E109" s="41">
        <v>31000</v>
      </c>
      <c r="F109" s="48">
        <v>0</v>
      </c>
      <c r="G109" s="52"/>
      <c r="H109" s="53"/>
    </row>
    <row r="110" spans="1:8" x14ac:dyDescent="0.25">
      <c r="A110" s="36">
        <v>10000</v>
      </c>
      <c r="B110" s="36">
        <v>87000</v>
      </c>
      <c r="C110" s="37" t="s">
        <v>1276</v>
      </c>
      <c r="D110" s="41">
        <v>0</v>
      </c>
      <c r="E110" s="41">
        <v>0</v>
      </c>
      <c r="F110" s="48"/>
      <c r="G110" s="52"/>
      <c r="H110" s="53"/>
    </row>
    <row r="111" spans="1:8" x14ac:dyDescent="0.25">
      <c r="A111" s="36">
        <v>10000</v>
      </c>
      <c r="B111" s="36">
        <v>87010</v>
      </c>
      <c r="C111" s="37" t="s">
        <v>1277</v>
      </c>
      <c r="D111" s="41">
        <v>0</v>
      </c>
      <c r="E111" s="41">
        <v>0</v>
      </c>
      <c r="F111" s="48"/>
      <c r="G111" s="52"/>
      <c r="H111" s="53"/>
    </row>
    <row r="112" spans="1:8" x14ac:dyDescent="0.25">
      <c r="A112" s="30"/>
      <c r="B112" s="30"/>
      <c r="C112" s="31" t="s">
        <v>1278</v>
      </c>
      <c r="D112" s="38">
        <f>+D113</f>
        <v>937874</v>
      </c>
      <c r="E112" s="38">
        <f>+E113</f>
        <v>489945.24</v>
      </c>
      <c r="F112" s="44">
        <v>-0.47760014671480394</v>
      </c>
      <c r="G112" s="52"/>
      <c r="H112" s="53"/>
    </row>
    <row r="113" spans="1:8" x14ac:dyDescent="0.25">
      <c r="A113" s="36">
        <v>10000</v>
      </c>
      <c r="B113" s="36">
        <v>91200</v>
      </c>
      <c r="C113" s="37" t="s">
        <v>1279</v>
      </c>
      <c r="D113" s="41">
        <v>937874</v>
      </c>
      <c r="E113" s="41">
        <v>489945.24</v>
      </c>
      <c r="F113" s="48">
        <v>-0.47760014671480394</v>
      </c>
      <c r="G113" s="52"/>
      <c r="H113" s="53"/>
    </row>
    <row r="114" spans="1:8" x14ac:dyDescent="0.25">
      <c r="A114" s="56" t="s">
        <v>1280</v>
      </c>
      <c r="B114" s="56"/>
      <c r="C114" s="56"/>
      <c r="D114" s="42">
        <f>+D2+D10+D12+D66+D101+D108+D112</f>
        <v>19645944.300000001</v>
      </c>
      <c r="E114" s="42">
        <f>+E2+E10+E12+E66+E101+E108+E112</f>
        <v>20203901.519999996</v>
      </c>
      <c r="F114" s="49">
        <v>2.8400631269223087E-2</v>
      </c>
      <c r="G114" s="52"/>
      <c r="H114" s="53"/>
    </row>
  </sheetData>
  <protectedRanges>
    <protectedRange sqref="E4:E7" name="Capítulo 1_2"/>
    <protectedRange sqref="E11" name="Capítulo 2_1_2"/>
  </protectedRanges>
  <autoFilter ref="A1:S114" xr:uid="{5384D3E0-9A29-4387-82C8-95D65EDF8B26}"/>
  <mergeCells count="1">
    <mergeCell ref="A114:C114"/>
  </mergeCells>
  <dataValidations disablePrompts="1" count="1">
    <dataValidation type="decimal" errorStyle="warning" operator="greaterThanOrEqual" allowBlank="1" showInputMessage="1" showErrorMessage="1" errorTitle="Dato incorrecto" error="El dato a introducir debe ser un importe igual o mayor que cero" sqref="D11:E11 D4:E7" xr:uid="{EA03ED0D-9AA8-40D5-9057-2161D231AA27}">
      <formula1>0</formula1>
    </dataValidation>
  </dataValidations>
  <pageMargins left="0.7" right="0.7" top="0.75" bottom="0.75" header="0.3" footer="0.3"/>
  <ignoredErrors>
    <ignoredError sqref="A4:F65 A114:C114 A102:F113 A101:D101 F101 A67:F67 A66:D66 F66 A69:F100 A68:D68 F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DESPESES</vt:lpstr>
      <vt:lpstr>INGRESSOS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Escalona Castilla</dc:creator>
  <cp:lastModifiedBy>Miriam Medran Llonch</cp:lastModifiedBy>
  <dcterms:created xsi:type="dcterms:W3CDTF">2023-11-16T15:52:20Z</dcterms:created>
  <dcterms:modified xsi:type="dcterms:W3CDTF">2024-03-25T12:38:06Z</dcterms:modified>
</cp:coreProperties>
</file>