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EC8F9045-9508-4ED0-9C64-D600EE169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E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E16" i="1"/>
  <c r="H17" i="1"/>
  <c r="E18" i="1"/>
  <c r="E17" i="1"/>
  <c r="H15" i="1"/>
  <c r="J15" i="1" s="1"/>
  <c r="H14" i="1"/>
  <c r="J14" i="1" s="1"/>
  <c r="E15" i="1"/>
  <c r="E14" i="1"/>
  <c r="H13" i="1"/>
  <c r="E13" i="1"/>
  <c r="J13" i="1" s="1"/>
  <c r="H12" i="1"/>
  <c r="J12" i="1" s="1"/>
  <c r="H11" i="1"/>
  <c r="J11" i="1" s="1"/>
  <c r="H10" i="1"/>
  <c r="E11" i="1"/>
  <c r="E10" i="1"/>
  <c r="J10" i="1" s="1"/>
  <c r="H9" i="1"/>
  <c r="E9" i="1"/>
  <c r="H8" i="1"/>
  <c r="E8" i="1"/>
  <c r="H7" i="1"/>
  <c r="H6" i="1"/>
  <c r="J6" i="1" s="1"/>
  <c r="H5" i="1"/>
  <c r="H4" i="1"/>
  <c r="G5" i="1"/>
  <c r="G6" i="1"/>
  <c r="G7" i="1"/>
  <c r="G4" i="1"/>
  <c r="F5" i="1"/>
  <c r="F6" i="1"/>
  <c r="F7" i="1"/>
  <c r="F4" i="1"/>
  <c r="E5" i="1"/>
  <c r="E6" i="1"/>
  <c r="E7" i="1"/>
  <c r="E4" i="1"/>
  <c r="J3" i="1"/>
  <c r="J7" i="1"/>
  <c r="J8" i="1"/>
  <c r="J17" i="1"/>
  <c r="J18" i="1"/>
  <c r="J16" i="1" l="1"/>
  <c r="J9" i="1"/>
  <c r="J5" i="1"/>
  <c r="J4" i="1"/>
</calcChain>
</file>

<file path=xl/sharedStrings.xml><?xml version="1.0" encoding="utf-8"?>
<sst xmlns="http://schemas.openxmlformats.org/spreadsheetml/2006/main" count="39" uniqueCount="18">
  <si>
    <t>Funcionaris/àries de carrera i laboral fix</t>
  </si>
  <si>
    <t>VINCULACIÓ</t>
  </si>
  <si>
    <t>GRUP/NIVELL</t>
  </si>
  <si>
    <t>Sou base anual</t>
  </si>
  <si>
    <t>C.especific anual</t>
  </si>
  <si>
    <t>C.desti anual</t>
  </si>
  <si>
    <t>Total brut anual</t>
  </si>
  <si>
    <t>FUNCIONARIAT</t>
  </si>
  <si>
    <t>LABORAL</t>
  </si>
  <si>
    <t>Dietes i desplaçaments</t>
  </si>
  <si>
    <t>acumulació</t>
  </si>
  <si>
    <t>gratificació per acumulació</t>
  </si>
  <si>
    <t>% jornada</t>
  </si>
  <si>
    <t>antiguitat</t>
  </si>
  <si>
    <t>C2</t>
  </si>
  <si>
    <t>E</t>
  </si>
  <si>
    <t>C1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</si>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</sst>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0" borderId="1" xfId="0" applyFont="1" applyBorder="1"/>
    <xf numFmtId="0" fontId="3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K24" sqref="K24"/>
    </sheetView>
  </sheetViews>
  <sheetFormatPr baseColWidth="10" defaultColWidth="11.42578125" defaultRowHeight="15" x14ac:dyDescent="0.25"/>
  <cols>
    <col min="1" max="1" width="35.5703125" customWidth="1"/>
    <col min="2" max="2" width="16.42578125" style="10" customWidth="1"/>
    <col min="3" max="3" width="13.7109375" style="10" customWidth="1"/>
    <col min="4" max="4" width="25.85546875" customWidth="1"/>
    <col min="5" max="5" width="17.85546875" customWidth="1"/>
    <col min="6" max="6" width="14.140625" customWidth="1"/>
    <col min="7" max="8" width="14.28515625" customWidth="1"/>
    <col min="9" max="9" width="20.42578125" customWidth="1"/>
    <col min="10" max="10" width="17" customWidth="1"/>
    <col min="11" max="11" width="17.140625" customWidth="1"/>
  </cols>
  <sheetData>
    <row r="1" spans="1:10" x14ac:dyDescent="0.25">
      <c r="A1" s="5" t="s">
        <v>0</v>
      </c>
      <c r="B1" s="6"/>
      <c r="C1" s="11"/>
      <c r="D1" s="7"/>
    </row>
    <row r="2" spans="1:10" x14ac:dyDescent="0.25">
      <c r="A2" s="1" t="s">
        <v>1</v>
      </c>
      <c r="B2" s="2" t="s">
        <v>2</v>
      </c>
      <c r="C2" s="2" t="s">
        <v>12</v>
      </c>
      <c r="D2" s="1" t="s">
        <v>11</v>
      </c>
      <c r="E2" s="2" t="s">
        <v>3</v>
      </c>
      <c r="F2" s="1" t="s">
        <v>4</v>
      </c>
      <c r="G2" s="3" t="s">
        <v>5</v>
      </c>
      <c r="H2" s="3" t="s">
        <v>13</v>
      </c>
      <c r="I2" s="1" t="s">
        <v>9</v>
      </c>
      <c r="J2" s="1" t="s">
        <v>6</v>
      </c>
    </row>
    <row r="3" spans="1:10" x14ac:dyDescent="0.25">
      <c r="A3" s="4" t="s">
        <v>7</v>
      </c>
      <c r="B3" s="9" t="s">
        <v>10</v>
      </c>
      <c r="C3" s="12">
        <v>0.2</v>
      </c>
      <c r="D3" s="8">
        <v>21297.96</v>
      </c>
      <c r="E3" s="8"/>
      <c r="F3" s="8"/>
      <c r="G3" s="8"/>
      <c r="H3" s="8"/>
      <c r="I3" s="8"/>
      <c r="J3" s="8">
        <f>D3+E3+F3+G3+H3+I3</f>
        <v>21297.96</v>
      </c>
    </row>
    <row r="4" spans="1:10" x14ac:dyDescent="0.25">
      <c r="A4" s="4" t="s">
        <v>7</v>
      </c>
      <c r="B4" s="9">
        <v>15</v>
      </c>
      <c r="C4" s="12">
        <v>1</v>
      </c>
      <c r="D4" s="8"/>
      <c r="E4" s="8">
        <f>716.98*14</f>
        <v>10037.720000000001</v>
      </c>
      <c r="F4" s="8">
        <f>564.19*14</f>
        <v>7898.6600000000008</v>
      </c>
      <c r="G4" s="8">
        <f>391.78*14</f>
        <v>5484.92</v>
      </c>
      <c r="H4" s="8">
        <f>236.05*14</f>
        <v>3304.7000000000003</v>
      </c>
      <c r="I4" s="8"/>
      <c r="J4" s="8">
        <f t="shared" ref="J4:J18" si="0">D4+E4+F4+G4+H4</f>
        <v>26726.000000000004</v>
      </c>
    </row>
    <row r="5" spans="1:10" x14ac:dyDescent="0.25">
      <c r="A5" s="4" t="s">
        <v>7</v>
      </c>
      <c r="B5" s="9">
        <v>15</v>
      </c>
      <c r="C5" s="12">
        <v>1</v>
      </c>
      <c r="D5" s="8"/>
      <c r="E5" s="8">
        <f t="shared" ref="E5:E7" si="1">716.98*14</f>
        <v>10037.720000000001</v>
      </c>
      <c r="F5" s="8">
        <f t="shared" ref="F5:F7" si="2">564.19*14</f>
        <v>7898.6600000000008</v>
      </c>
      <c r="G5" s="8">
        <f t="shared" ref="G5:G7" si="3">391.78*14</f>
        <v>5484.92</v>
      </c>
      <c r="H5" s="8">
        <f>214.59*14</f>
        <v>3004.26</v>
      </c>
      <c r="I5" s="8"/>
      <c r="J5" s="8">
        <f t="shared" si="0"/>
        <v>26425.560000000005</v>
      </c>
    </row>
    <row r="6" spans="1:10" x14ac:dyDescent="0.25">
      <c r="A6" s="4" t="s">
        <v>7</v>
      </c>
      <c r="B6" s="9">
        <v>15</v>
      </c>
      <c r="C6" s="12">
        <v>1</v>
      </c>
      <c r="D6" s="8"/>
      <c r="E6" s="8">
        <f t="shared" si="1"/>
        <v>10037.720000000001</v>
      </c>
      <c r="F6" s="8">
        <f t="shared" si="2"/>
        <v>7898.6600000000008</v>
      </c>
      <c r="G6" s="8">
        <f t="shared" si="3"/>
        <v>5484.92</v>
      </c>
      <c r="H6" s="8">
        <f>64.38*14</f>
        <v>901.31999999999994</v>
      </c>
      <c r="I6" s="8"/>
      <c r="J6" s="8">
        <f t="shared" si="0"/>
        <v>24322.620000000003</v>
      </c>
    </row>
    <row r="7" spans="1:10" x14ac:dyDescent="0.25">
      <c r="A7" s="4" t="s">
        <v>7</v>
      </c>
      <c r="B7" s="9">
        <v>15</v>
      </c>
      <c r="C7" s="12">
        <v>1</v>
      </c>
      <c r="D7" s="8"/>
      <c r="E7" s="8">
        <f t="shared" si="1"/>
        <v>10037.720000000001</v>
      </c>
      <c r="F7" s="8">
        <f t="shared" si="2"/>
        <v>7898.6600000000008</v>
      </c>
      <c r="G7" s="8">
        <f t="shared" si="3"/>
        <v>5484.92</v>
      </c>
      <c r="H7" s="8">
        <f>42.92*14</f>
        <v>600.88</v>
      </c>
      <c r="I7" s="8"/>
      <c r="J7" s="8">
        <f t="shared" si="0"/>
        <v>24022.180000000004</v>
      </c>
    </row>
    <row r="8" spans="1:10" x14ac:dyDescent="0.25">
      <c r="A8" s="4" t="s">
        <v>8</v>
      </c>
      <c r="B8" s="9" t="s">
        <v>14</v>
      </c>
      <c r="C8" s="12">
        <v>1</v>
      </c>
      <c r="D8" s="8"/>
      <c r="E8" s="8">
        <f>1362.13*14</f>
        <v>19069.82</v>
      </c>
      <c r="F8" s="8"/>
      <c r="G8" s="8"/>
      <c r="H8" s="8">
        <f>64.38*14</f>
        <v>901.31999999999994</v>
      </c>
      <c r="I8" s="8"/>
      <c r="J8" s="8">
        <f t="shared" si="0"/>
        <v>19971.14</v>
      </c>
    </row>
    <row r="9" spans="1:10" x14ac:dyDescent="0.25">
      <c r="A9" s="4" t="s">
        <v>8</v>
      </c>
      <c r="B9" s="9" t="s">
        <v>14</v>
      </c>
      <c r="C9" s="13">
        <v>0.86670000000000003</v>
      </c>
      <c r="D9" s="8"/>
      <c r="E9" s="8">
        <f>1180.56*14</f>
        <v>16527.84</v>
      </c>
      <c r="F9" s="8"/>
      <c r="G9" s="8"/>
      <c r="H9" s="8">
        <f>78.39*14</f>
        <v>1097.46</v>
      </c>
      <c r="I9" s="8">
        <v>2700</v>
      </c>
      <c r="J9" s="8">
        <f t="shared" si="0"/>
        <v>17625.3</v>
      </c>
    </row>
    <row r="10" spans="1:10" x14ac:dyDescent="0.25">
      <c r="A10" s="4" t="s">
        <v>8</v>
      </c>
      <c r="B10" s="9" t="s">
        <v>15</v>
      </c>
      <c r="C10" s="12">
        <v>1</v>
      </c>
      <c r="D10" s="8"/>
      <c r="E10" s="8">
        <f>1300.81*14</f>
        <v>18211.34</v>
      </c>
      <c r="F10" s="8"/>
      <c r="G10" s="8"/>
      <c r="H10" s="8">
        <f>129.29*14</f>
        <v>1810.06</v>
      </c>
      <c r="I10" s="8"/>
      <c r="J10" s="8">
        <f t="shared" si="0"/>
        <v>20021.400000000001</v>
      </c>
    </row>
    <row r="11" spans="1:10" x14ac:dyDescent="0.25">
      <c r="A11" s="4" t="s">
        <v>8</v>
      </c>
      <c r="B11" s="9" t="s">
        <v>15</v>
      </c>
      <c r="C11" s="12">
        <v>1</v>
      </c>
      <c r="D11" s="8"/>
      <c r="E11" s="8">
        <f>1300.81*14</f>
        <v>18211.34</v>
      </c>
      <c r="F11" s="8"/>
      <c r="G11" s="8"/>
      <c r="H11" s="8">
        <f>16.16*14</f>
        <v>226.24</v>
      </c>
      <c r="I11" s="8"/>
      <c r="J11" s="8">
        <f t="shared" si="0"/>
        <v>18437.580000000002</v>
      </c>
    </row>
    <row r="12" spans="1:10" x14ac:dyDescent="0.25">
      <c r="A12" s="4" t="s">
        <v>8</v>
      </c>
      <c r="B12" s="9" t="s">
        <v>16</v>
      </c>
      <c r="C12" s="12">
        <v>1</v>
      </c>
      <c r="D12" s="8"/>
      <c r="E12" s="8">
        <v>22137.360000000001</v>
      </c>
      <c r="F12" s="8"/>
      <c r="G12" s="8"/>
      <c r="H12" s="8">
        <f>32.32*12</f>
        <v>387.84000000000003</v>
      </c>
      <c r="I12" s="8"/>
      <c r="J12" s="8">
        <f t="shared" si="0"/>
        <v>22525.200000000001</v>
      </c>
    </row>
    <row r="13" spans="1:10" x14ac:dyDescent="0.25">
      <c r="A13" s="4" t="s">
        <v>8</v>
      </c>
      <c r="B13" s="9" t="s">
        <v>16</v>
      </c>
      <c r="C13" s="12">
        <v>1</v>
      </c>
      <c r="D13" s="8"/>
      <c r="E13" s="8">
        <f>2432.61*14</f>
        <v>34056.54</v>
      </c>
      <c r="F13" s="8"/>
      <c r="G13" s="8"/>
      <c r="H13" s="8">
        <f>157.65*14</f>
        <v>2207.1</v>
      </c>
      <c r="I13" s="8"/>
      <c r="J13" s="8">
        <f t="shared" si="0"/>
        <v>36263.64</v>
      </c>
    </row>
    <row r="14" spans="1:10" x14ac:dyDescent="0.25">
      <c r="A14" s="4" t="s">
        <v>8</v>
      </c>
      <c r="B14" s="9" t="s">
        <v>15</v>
      </c>
      <c r="C14" s="12">
        <v>1</v>
      </c>
      <c r="D14" s="8"/>
      <c r="E14" s="8">
        <f>(1263.46+158.23+242.34)*12</f>
        <v>19968.36</v>
      </c>
      <c r="F14" s="8"/>
      <c r="G14" s="8"/>
      <c r="H14" s="8">
        <f>32.32*12</f>
        <v>387.84000000000003</v>
      </c>
      <c r="I14" s="8"/>
      <c r="J14" s="8">
        <f t="shared" si="0"/>
        <v>20356.2</v>
      </c>
    </row>
    <row r="15" spans="1:10" x14ac:dyDescent="0.25">
      <c r="A15" s="4" t="s">
        <v>8</v>
      </c>
      <c r="B15" s="9" t="s">
        <v>15</v>
      </c>
      <c r="C15" s="12">
        <v>1</v>
      </c>
      <c r="D15" s="8"/>
      <c r="E15" s="8">
        <f>(1263.46+158)*14</f>
        <v>19900.440000000002</v>
      </c>
      <c r="F15" s="8"/>
      <c r="G15" s="8"/>
      <c r="H15" s="8">
        <f>16.16*14</f>
        <v>226.24</v>
      </c>
      <c r="I15" s="8"/>
      <c r="J15" s="8">
        <f t="shared" si="0"/>
        <v>20126.680000000004</v>
      </c>
    </row>
    <row r="16" spans="1:10" x14ac:dyDescent="0.25">
      <c r="A16" s="4" t="s">
        <v>8</v>
      </c>
      <c r="B16" s="9" t="s">
        <v>17</v>
      </c>
      <c r="C16" s="12">
        <v>1</v>
      </c>
      <c r="D16" s="8"/>
      <c r="E16" s="8">
        <f>(1457.52+99.67+119.46)*14</f>
        <v>23473.100000000002</v>
      </c>
      <c r="F16" s="8"/>
      <c r="G16" s="8"/>
      <c r="H16" s="8">
        <f>41.65*14</f>
        <v>583.1</v>
      </c>
      <c r="I16" s="8"/>
      <c r="J16" s="8">
        <f t="shared" si="0"/>
        <v>24056.2</v>
      </c>
    </row>
    <row r="17" spans="1:10" x14ac:dyDescent="0.25">
      <c r="A17" s="4" t="s">
        <v>8</v>
      </c>
      <c r="B17" s="9" t="s">
        <v>16</v>
      </c>
      <c r="C17" s="12">
        <v>1</v>
      </c>
      <c r="D17" s="8"/>
      <c r="E17" s="8">
        <f>1357.82*14</f>
        <v>19009.48</v>
      </c>
      <c r="F17" s="8"/>
      <c r="G17" s="8"/>
      <c r="H17" s="8">
        <f>31.53*14</f>
        <v>441.42</v>
      </c>
      <c r="I17" s="8"/>
      <c r="J17" s="8">
        <f t="shared" si="0"/>
        <v>19450.899999999998</v>
      </c>
    </row>
    <row r="18" spans="1:10" x14ac:dyDescent="0.25">
      <c r="A18" s="4" t="s">
        <v>8</v>
      </c>
      <c r="B18" s="9" t="s">
        <v>16</v>
      </c>
      <c r="C18" s="12">
        <v>1</v>
      </c>
      <c r="D18" s="8"/>
      <c r="E18" s="8">
        <f>1357.82*14</f>
        <v>19009.48</v>
      </c>
      <c r="F18" s="8"/>
      <c r="G18" s="8"/>
      <c r="H18" s="8"/>
      <c r="I18" s="8"/>
      <c r="J18" s="8">
        <f t="shared" si="0"/>
        <v>19009.48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ff26a8-2c38-4c40-a794-5c80e436ad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0F9DE7BA4914AB15F07978E874797" ma:contentTypeVersion="6" ma:contentTypeDescription="Crear nuevo documento." ma:contentTypeScope="" ma:versionID="4548a63db3743b38cee18a3467116014">
  <xsd:schema xmlns:xsd="http://www.w3.org/2001/XMLSchema" xmlns:xs="http://www.w3.org/2001/XMLSchema" xmlns:p="http://schemas.microsoft.com/office/2006/metadata/properties" xmlns:ns3="d9ff26a8-2c38-4c40-a794-5c80e436ade9" targetNamespace="http://schemas.microsoft.com/office/2006/metadata/properties" ma:root="true" ma:fieldsID="5d8b3aa24d956f8b6f87d7e3f5093533" ns3:_="">
    <xsd:import namespace="d9ff26a8-2c38-4c40-a794-5c80e436ade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f26a8-2c38-4c40-a794-5c80e436ade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A325F-E3A8-4C64-B026-55A3385416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B5D089-16F7-4732-B152-61FA80D7290E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d9ff26a8-2c38-4c40-a794-5c80e436ade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681D241-13F1-4A0D-BD06-4EA6C9611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f26a8-2c38-4c40-a794-5c80e436ad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FIXES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Ajuntament de Casserres</cp:lastModifiedBy>
  <cp:revision/>
  <dcterms:created xsi:type="dcterms:W3CDTF">2025-02-04T10:25:43Z</dcterms:created>
  <dcterms:modified xsi:type="dcterms:W3CDTF">2025-07-14T12:40:30Z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0x010100A820F9DE7BA4914AB15F07978E874797</vt:lpwstr>
  </property>
  <property fmtid="{D5CDD505-2E9C-101B-9397-08002B2CF9AE}" pid="3" name="MediaServiceImageTags">
    <vt:lpwstr/>
  </property>
</Properties>
</file>