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_ACCIO_ ORGANS_GOVERN\01.11_Participacio_atencio_ciutadana\PC\2023-2027\Consells\Documentacio Consells\Assistencies\"/>
    </mc:Choice>
  </mc:AlternateContent>
  <bookViews>
    <workbookView xWindow="120" yWindow="45" windowWidth="8025" windowHeight="6720" firstSheet="2" activeTab="5"/>
  </bookViews>
  <sheets>
    <sheet name="REGISTRE CIUTADA" sheetId="2" state="hidden" r:id="rId1"/>
    <sheet name="ASSISTENCIES CONSELLS 19-23" sheetId="1" r:id="rId2"/>
    <sheet name="ASSISTENCIES CONSELLS 19-23 (2)" sheetId="10" r:id="rId3"/>
    <sheet name="CONSELLS 23-27" sheetId="11" r:id="rId4"/>
    <sheet name="ASSISTENCIES CONSELLS 23-27" sheetId="12" r:id="rId5"/>
    <sheet name="ASSISTENCIES CONSELLS 23-27 (2)" sheetId="13" r:id="rId6"/>
  </sheets>
  <definedNames>
    <definedName name="_xlnm.Print_Titles" localSheetId="2">'ASSISTENCIES CONSELLS 19-23 (2)'!$1:$1</definedName>
    <definedName name="_xlnm.Print_Titles" localSheetId="5">'ASSISTENCIES CONSELLS 23-27 (2)'!$1:$1</definedName>
  </definedNames>
  <calcPr calcId="162913"/>
</workbook>
</file>

<file path=xl/calcChain.xml><?xml version="1.0" encoding="utf-8"?>
<calcChain xmlns="http://schemas.openxmlformats.org/spreadsheetml/2006/main">
  <c r="L27" i="11" l="1"/>
  <c r="C100" i="12"/>
  <c r="C50" i="12"/>
  <c r="G109" i="11"/>
  <c r="H108" i="11"/>
  <c r="H109" i="11" s="1"/>
  <c r="G81" i="11"/>
  <c r="H80" i="11"/>
  <c r="H81" i="11" s="1"/>
  <c r="G54" i="11"/>
  <c r="H53" i="11"/>
  <c r="H54" i="11" s="1"/>
  <c r="C151" i="12"/>
  <c r="G170" i="11"/>
  <c r="H169" i="11"/>
  <c r="H170" i="11" s="1"/>
  <c r="F169" i="11"/>
  <c r="F170" i="11" s="1"/>
  <c r="E170" i="11"/>
  <c r="C280" i="13"/>
  <c r="C279" i="13"/>
  <c r="B277" i="13"/>
  <c r="F138" i="11"/>
  <c r="F139" i="11" s="1"/>
  <c r="E139" i="11"/>
  <c r="B280" i="13"/>
  <c r="B279" i="13"/>
  <c r="B278" i="13"/>
  <c r="B276" i="13"/>
  <c r="B275" i="13"/>
  <c r="B274" i="13"/>
  <c r="F196" i="11"/>
  <c r="F197" i="11" s="1"/>
  <c r="E197" i="11"/>
  <c r="B100" i="12"/>
  <c r="E109" i="11"/>
  <c r="F108" i="11"/>
  <c r="F109" i="11" s="1"/>
  <c r="F80" i="11"/>
  <c r="F81" i="11" s="1"/>
  <c r="E81" i="11"/>
  <c r="F53" i="11"/>
  <c r="F54" i="11" s="1"/>
  <c r="E54" i="11"/>
  <c r="L26" i="11"/>
  <c r="K27" i="11"/>
  <c r="E25" i="12"/>
  <c r="E26" i="12" s="1"/>
  <c r="B151" i="12" l="1"/>
  <c r="B125" i="12"/>
  <c r="J26" i="11"/>
  <c r="J27" i="11" s="1"/>
  <c r="I26" i="11"/>
  <c r="I27" i="11" s="1"/>
  <c r="C278" i="13" l="1"/>
  <c r="D278" i="13"/>
  <c r="D280" i="13"/>
  <c r="D279" i="13"/>
  <c r="C277" i="13"/>
  <c r="D277" i="13"/>
  <c r="C276" i="13"/>
  <c r="D276" i="13"/>
  <c r="C275" i="13"/>
  <c r="D275" i="13"/>
  <c r="C274" i="13"/>
  <c r="D274" i="13"/>
  <c r="G202" i="13"/>
  <c r="G203" i="13" s="1"/>
  <c r="F202" i="13"/>
  <c r="F203" i="13" s="1"/>
  <c r="E202" i="13"/>
  <c r="E203" i="13" s="1"/>
  <c r="D202" i="13"/>
  <c r="D203" i="13" s="1"/>
  <c r="C202" i="13"/>
  <c r="C203" i="13" s="1"/>
  <c r="C214" i="13" s="1"/>
  <c r="B202" i="13"/>
  <c r="B203" i="13" s="1"/>
  <c r="B214" i="13" s="1"/>
  <c r="G174" i="13"/>
  <c r="G175" i="13" s="1"/>
  <c r="F174" i="13"/>
  <c r="F175" i="13" s="1"/>
  <c r="E174" i="13"/>
  <c r="E175" i="13" s="1"/>
  <c r="D174" i="13"/>
  <c r="D175" i="13" s="1"/>
  <c r="D213" i="13" s="1"/>
  <c r="C174" i="13"/>
  <c r="C175" i="13" s="1"/>
  <c r="C213" i="13" s="1"/>
  <c r="B174" i="13"/>
  <c r="B175" i="13" s="1"/>
  <c r="B213" i="13" s="1"/>
  <c r="G142" i="13"/>
  <c r="G143" i="13" s="1"/>
  <c r="F142" i="13"/>
  <c r="F143" i="13" s="1"/>
  <c r="E142" i="13"/>
  <c r="E143" i="13" s="1"/>
  <c r="D142" i="13"/>
  <c r="D143" i="13" s="1"/>
  <c r="D212" i="13" s="1"/>
  <c r="C142" i="13"/>
  <c r="C143" i="13" s="1"/>
  <c r="C212" i="13" s="1"/>
  <c r="B142" i="13"/>
  <c r="B143" i="13" s="1"/>
  <c r="B212" i="13" s="1"/>
  <c r="G111" i="13"/>
  <c r="G112" i="13" s="1"/>
  <c r="G211" i="13" s="1"/>
  <c r="F111" i="13"/>
  <c r="F112" i="13" s="1"/>
  <c r="F211" i="13" s="1"/>
  <c r="E111" i="13"/>
  <c r="E112" i="13" s="1"/>
  <c r="E211" i="13" s="1"/>
  <c r="D111" i="13"/>
  <c r="D112" i="13" s="1"/>
  <c r="D211" i="13" s="1"/>
  <c r="C111" i="13"/>
  <c r="C112" i="13" s="1"/>
  <c r="C211" i="13" s="1"/>
  <c r="B111" i="13"/>
  <c r="B112" i="13" s="1"/>
  <c r="B211" i="13" s="1"/>
  <c r="H82" i="13"/>
  <c r="H83" i="13" s="1"/>
  <c r="G82" i="13"/>
  <c r="G83" i="13" s="1"/>
  <c r="G210" i="13" s="1"/>
  <c r="F82" i="13"/>
  <c r="F83" i="13" s="1"/>
  <c r="F210" i="13" s="1"/>
  <c r="E82" i="13"/>
  <c r="E83" i="13" s="1"/>
  <c r="E210" i="13" s="1"/>
  <c r="D82" i="13"/>
  <c r="D83" i="13" s="1"/>
  <c r="D210" i="13" s="1"/>
  <c r="C82" i="13"/>
  <c r="C83" i="13" s="1"/>
  <c r="C210" i="13" s="1"/>
  <c r="B82" i="13"/>
  <c r="B83" i="13" s="1"/>
  <c r="B210" i="13" s="1"/>
  <c r="G54" i="13"/>
  <c r="G55" i="13" s="1"/>
  <c r="G209" i="13" s="1"/>
  <c r="F54" i="13"/>
  <c r="F55" i="13" s="1"/>
  <c r="F209" i="13" s="1"/>
  <c r="E54" i="13"/>
  <c r="E55" i="13" s="1"/>
  <c r="E209" i="13" s="1"/>
  <c r="D54" i="13"/>
  <c r="D55" i="13" s="1"/>
  <c r="D209" i="13" s="1"/>
  <c r="C54" i="13"/>
  <c r="C55" i="13" s="1"/>
  <c r="C209" i="13" s="1"/>
  <c r="B54" i="13"/>
  <c r="B55" i="13" s="1"/>
  <c r="B209" i="13" s="1"/>
  <c r="H26" i="13"/>
  <c r="H27" i="13" s="1"/>
  <c r="H208" i="13" s="1"/>
  <c r="G26" i="13"/>
  <c r="G27" i="13" s="1"/>
  <c r="G208" i="13" s="1"/>
  <c r="F26" i="13"/>
  <c r="F27" i="13" s="1"/>
  <c r="F208" i="13" s="1"/>
  <c r="E26" i="13"/>
  <c r="E27" i="13" s="1"/>
  <c r="E208" i="13" s="1"/>
  <c r="D26" i="13"/>
  <c r="D27" i="13" s="1"/>
  <c r="D208" i="13" s="1"/>
  <c r="C26" i="13"/>
  <c r="C27" i="13" s="1"/>
  <c r="C208" i="13" s="1"/>
  <c r="B26" i="13"/>
  <c r="B27" i="13" s="1"/>
  <c r="B208" i="13" s="1"/>
  <c r="D25" i="12"/>
  <c r="D26" i="12" s="1"/>
  <c r="G75" i="12"/>
  <c r="G76" i="12" s="1"/>
  <c r="F75" i="12"/>
  <c r="F76" i="12" s="1"/>
  <c r="E75" i="12"/>
  <c r="E76" i="12" s="1"/>
  <c r="D75" i="12"/>
  <c r="D76" i="12" s="1"/>
  <c r="C75" i="12"/>
  <c r="C76" i="12" s="1"/>
  <c r="B75" i="12"/>
  <c r="B76" i="12" s="1"/>
  <c r="G50" i="12"/>
  <c r="G51" i="12" s="1"/>
  <c r="F50" i="12"/>
  <c r="F51" i="12" s="1"/>
  <c r="E50" i="12"/>
  <c r="E51" i="12" s="1"/>
  <c r="D50" i="12"/>
  <c r="D51" i="12" s="1"/>
  <c r="C51" i="12"/>
  <c r="B50" i="12"/>
  <c r="B51" i="12" s="1"/>
  <c r="L212" i="13" l="1"/>
  <c r="L214" i="13"/>
  <c r="L211" i="13"/>
  <c r="L209" i="13"/>
  <c r="L210" i="13"/>
  <c r="L208" i="13"/>
  <c r="L213" i="13"/>
  <c r="G177" i="12"/>
  <c r="G178" i="12" s="1"/>
  <c r="F177" i="12"/>
  <c r="F178" i="12" s="1"/>
  <c r="E177" i="12"/>
  <c r="E178" i="12" s="1"/>
  <c r="D177" i="12"/>
  <c r="D178" i="12" s="1"/>
  <c r="C177" i="12"/>
  <c r="C178" i="12" s="1"/>
  <c r="C187" i="12" s="1"/>
  <c r="B177" i="12"/>
  <c r="B178" i="12" s="1"/>
  <c r="B187" i="12" s="1"/>
  <c r="M187" i="12" s="1"/>
  <c r="G151" i="12"/>
  <c r="G152" i="12" s="1"/>
  <c r="F151" i="12"/>
  <c r="F152" i="12" s="1"/>
  <c r="E151" i="12"/>
  <c r="E152" i="12" s="1"/>
  <c r="D151" i="12"/>
  <c r="D152" i="12" s="1"/>
  <c r="D186" i="12" s="1"/>
  <c r="C152" i="12"/>
  <c r="C186" i="12" s="1"/>
  <c r="B152" i="12"/>
  <c r="B186" i="12" s="1"/>
  <c r="M186" i="12" s="1"/>
  <c r="G125" i="12"/>
  <c r="G126" i="12" s="1"/>
  <c r="F125" i="12"/>
  <c r="F126" i="12" s="1"/>
  <c r="E125" i="12"/>
  <c r="E126" i="12" s="1"/>
  <c r="D125" i="12"/>
  <c r="D126" i="12" s="1"/>
  <c r="D185" i="12" s="1"/>
  <c r="C125" i="12"/>
  <c r="C126" i="12" s="1"/>
  <c r="C185" i="12" s="1"/>
  <c r="B126" i="12"/>
  <c r="B185" i="12" s="1"/>
  <c r="G100" i="12"/>
  <c r="G101" i="12" s="1"/>
  <c r="F100" i="12"/>
  <c r="F101" i="12" s="1"/>
  <c r="E100" i="12"/>
  <c r="E101" i="12" s="1"/>
  <c r="D100" i="12"/>
  <c r="D101" i="12" s="1"/>
  <c r="D184" i="12" s="1"/>
  <c r="C101" i="12"/>
  <c r="C184" i="12" s="1"/>
  <c r="B101" i="12"/>
  <c r="B184" i="12" s="1"/>
  <c r="C183" i="12"/>
  <c r="D183" i="12"/>
  <c r="B183" i="12"/>
  <c r="D182" i="12"/>
  <c r="C182" i="12"/>
  <c r="B182" i="12"/>
  <c r="C25" i="12"/>
  <c r="C26" i="12" s="1"/>
  <c r="C181" i="12" s="1"/>
  <c r="B25" i="12"/>
  <c r="B26" i="12" s="1"/>
  <c r="B181" i="12" s="1"/>
  <c r="D181" i="12"/>
  <c r="M181" i="12" l="1"/>
  <c r="M184" i="12"/>
  <c r="M182" i="12"/>
  <c r="M185" i="12"/>
  <c r="M183" i="12"/>
  <c r="C26" i="11"/>
  <c r="C27" i="11" s="1"/>
  <c r="H26" i="11"/>
  <c r="H27" i="11" s="1"/>
  <c r="F26" i="11"/>
  <c r="F27" i="11" s="1"/>
  <c r="G26" i="11"/>
  <c r="G27" i="11" s="1"/>
  <c r="E26" i="11"/>
  <c r="E27" i="11" s="1"/>
  <c r="B26" i="11"/>
  <c r="B27" i="11" s="1"/>
  <c r="C283" i="10" l="1"/>
  <c r="D287" i="10"/>
  <c r="C287" i="10"/>
  <c r="B287" i="10"/>
  <c r="D286" i="10"/>
  <c r="B286" i="10"/>
  <c r="H202" i="1"/>
  <c r="L200" i="1"/>
  <c r="K200" i="1"/>
  <c r="J200" i="1"/>
  <c r="I200" i="1"/>
  <c r="M26" i="1"/>
  <c r="M27" i="1" s="1"/>
  <c r="L26" i="1"/>
  <c r="L27" i="1" s="1"/>
  <c r="J26" i="1"/>
  <c r="J27" i="1" s="1"/>
  <c r="I26" i="1" l="1"/>
  <c r="I27" i="1" s="1"/>
  <c r="C289" i="10" l="1"/>
  <c r="B289" i="10"/>
  <c r="D289" i="10" s="1"/>
  <c r="C288" i="10"/>
  <c r="B288" i="10"/>
  <c r="D288" i="10" s="1"/>
  <c r="C285" i="10"/>
  <c r="B285" i="10"/>
  <c r="D285" i="10" s="1"/>
  <c r="C284" i="10"/>
  <c r="B284" i="10"/>
  <c r="D284" i="10" s="1"/>
  <c r="B283" i="10"/>
  <c r="D283" i="10" s="1"/>
  <c r="C282" i="10"/>
  <c r="B282" i="10"/>
  <c r="D282" i="10" s="1"/>
  <c r="C281" i="10"/>
  <c r="B281" i="10"/>
  <c r="D281" i="10" s="1"/>
  <c r="G202" i="10"/>
  <c r="G203" i="10" s="1"/>
  <c r="F202" i="10"/>
  <c r="F203" i="10" s="1"/>
  <c r="E202" i="10"/>
  <c r="E203" i="10" s="1"/>
  <c r="D202" i="10"/>
  <c r="D203" i="10" s="1"/>
  <c r="C202" i="10"/>
  <c r="C203" i="10" s="1"/>
  <c r="C214" i="10" s="1"/>
  <c r="B202" i="10"/>
  <c r="B203" i="10" s="1"/>
  <c r="B214" i="10" s="1"/>
  <c r="G174" i="10"/>
  <c r="G175" i="10" s="1"/>
  <c r="F174" i="10"/>
  <c r="F175" i="10" s="1"/>
  <c r="E174" i="10"/>
  <c r="E175" i="10" s="1"/>
  <c r="D174" i="10"/>
  <c r="D175" i="10" s="1"/>
  <c r="D213" i="10" s="1"/>
  <c r="C174" i="10"/>
  <c r="C175" i="10" s="1"/>
  <c r="C213" i="10" s="1"/>
  <c r="B174" i="10"/>
  <c r="B175" i="10" s="1"/>
  <c r="B213" i="10" s="1"/>
  <c r="G142" i="10"/>
  <c r="G143" i="10" s="1"/>
  <c r="F142" i="10"/>
  <c r="F143" i="10" s="1"/>
  <c r="E142" i="10"/>
  <c r="E143" i="10" s="1"/>
  <c r="D142" i="10"/>
  <c r="D143" i="10" s="1"/>
  <c r="D212" i="10" s="1"/>
  <c r="C142" i="10"/>
  <c r="C143" i="10" s="1"/>
  <c r="C212" i="10" s="1"/>
  <c r="B142" i="10"/>
  <c r="B143" i="10" s="1"/>
  <c r="B212" i="10" s="1"/>
  <c r="G111" i="10"/>
  <c r="G112" i="10" s="1"/>
  <c r="G211" i="10" s="1"/>
  <c r="F111" i="10"/>
  <c r="F112" i="10" s="1"/>
  <c r="F211" i="10" s="1"/>
  <c r="E111" i="10"/>
  <c r="E112" i="10" s="1"/>
  <c r="E211" i="10" s="1"/>
  <c r="D111" i="10"/>
  <c r="D112" i="10" s="1"/>
  <c r="D211" i="10" s="1"/>
  <c r="C111" i="10"/>
  <c r="C112" i="10" s="1"/>
  <c r="C211" i="10" s="1"/>
  <c r="B111" i="10"/>
  <c r="B112" i="10" s="1"/>
  <c r="B211" i="10" s="1"/>
  <c r="H82" i="10"/>
  <c r="H83" i="10" s="1"/>
  <c r="G82" i="10"/>
  <c r="G83" i="10" s="1"/>
  <c r="G210" i="10" s="1"/>
  <c r="F82" i="10"/>
  <c r="F83" i="10" s="1"/>
  <c r="F210" i="10" s="1"/>
  <c r="E82" i="10"/>
  <c r="E83" i="10" s="1"/>
  <c r="E210" i="10" s="1"/>
  <c r="D82" i="10"/>
  <c r="D83" i="10" s="1"/>
  <c r="D210" i="10" s="1"/>
  <c r="C82" i="10"/>
  <c r="C83" i="10" s="1"/>
  <c r="C210" i="10" s="1"/>
  <c r="B82" i="10"/>
  <c r="B83" i="10" s="1"/>
  <c r="B210" i="10" s="1"/>
  <c r="G54" i="10"/>
  <c r="G55" i="10" s="1"/>
  <c r="G209" i="10" s="1"/>
  <c r="F54" i="10"/>
  <c r="F55" i="10" s="1"/>
  <c r="F209" i="10" s="1"/>
  <c r="E54" i="10"/>
  <c r="E55" i="10" s="1"/>
  <c r="E209" i="10" s="1"/>
  <c r="D54" i="10"/>
  <c r="D55" i="10" s="1"/>
  <c r="D209" i="10" s="1"/>
  <c r="C54" i="10"/>
  <c r="C55" i="10" s="1"/>
  <c r="C209" i="10" s="1"/>
  <c r="B54" i="10"/>
  <c r="B55" i="10" s="1"/>
  <c r="B209" i="10" s="1"/>
  <c r="H26" i="10"/>
  <c r="H27" i="10" s="1"/>
  <c r="H208" i="10" s="1"/>
  <c r="G26" i="10"/>
  <c r="G27" i="10" s="1"/>
  <c r="G208" i="10" s="1"/>
  <c r="F26" i="10"/>
  <c r="F27" i="10" s="1"/>
  <c r="F208" i="10" s="1"/>
  <c r="E26" i="10"/>
  <c r="E27" i="10" s="1"/>
  <c r="E208" i="10" s="1"/>
  <c r="D26" i="10"/>
  <c r="D27" i="10" s="1"/>
  <c r="D208" i="10" s="1"/>
  <c r="C26" i="10"/>
  <c r="C27" i="10" s="1"/>
  <c r="C208" i="10" s="1"/>
  <c r="B26" i="10"/>
  <c r="B27" i="10" s="1"/>
  <c r="B208" i="10" s="1"/>
  <c r="L210" i="10" l="1"/>
  <c r="L209" i="10"/>
  <c r="L208" i="10"/>
  <c r="L211" i="10"/>
  <c r="L212" i="10"/>
  <c r="L213" i="10"/>
  <c r="L214" i="10"/>
  <c r="H80" i="1"/>
  <c r="H81" i="1" s="1"/>
  <c r="H26" i="1"/>
  <c r="H27" i="1" s="1"/>
  <c r="H200" i="1" s="1"/>
  <c r="G196" i="1"/>
  <c r="G197" i="1" s="1"/>
  <c r="F196" i="1"/>
  <c r="F197" i="1" s="1"/>
  <c r="E196" i="1"/>
  <c r="E197" i="1" s="1"/>
  <c r="D196" i="1"/>
  <c r="D197" i="1" s="1"/>
  <c r="C196" i="1"/>
  <c r="C197" i="1" s="1"/>
  <c r="C206" i="1" s="1"/>
  <c r="B196" i="1"/>
  <c r="B197" i="1" s="1"/>
  <c r="B206" i="1" s="1"/>
  <c r="G169" i="1"/>
  <c r="G170" i="1" s="1"/>
  <c r="F169" i="1"/>
  <c r="F170" i="1" s="1"/>
  <c r="E169" i="1"/>
  <c r="E170" i="1" s="1"/>
  <c r="D169" i="1"/>
  <c r="D170" i="1" s="1"/>
  <c r="D205" i="1" s="1"/>
  <c r="C169" i="1"/>
  <c r="C170" i="1" s="1"/>
  <c r="C205" i="1" s="1"/>
  <c r="B169" i="1"/>
  <c r="B170" i="1" s="1"/>
  <c r="B205" i="1" s="1"/>
  <c r="G138" i="1"/>
  <c r="G139" i="1" s="1"/>
  <c r="F138" i="1"/>
  <c r="F139" i="1" s="1"/>
  <c r="E138" i="1"/>
  <c r="E139" i="1" s="1"/>
  <c r="D138" i="1"/>
  <c r="D139" i="1" s="1"/>
  <c r="D204" i="1" s="1"/>
  <c r="C138" i="1"/>
  <c r="C139" i="1" s="1"/>
  <c r="C204" i="1" s="1"/>
  <c r="B138" i="1"/>
  <c r="B139" i="1" s="1"/>
  <c r="B204" i="1" s="1"/>
  <c r="G108" i="1"/>
  <c r="G109" i="1" s="1"/>
  <c r="G203" i="1" s="1"/>
  <c r="F108" i="1"/>
  <c r="F109" i="1" s="1"/>
  <c r="F203" i="1" s="1"/>
  <c r="E108" i="1"/>
  <c r="E109" i="1" s="1"/>
  <c r="E203" i="1" s="1"/>
  <c r="D108" i="1"/>
  <c r="D109" i="1" s="1"/>
  <c r="D203" i="1" s="1"/>
  <c r="C108" i="1"/>
  <c r="C109" i="1" s="1"/>
  <c r="C203" i="1" s="1"/>
  <c r="B108" i="1"/>
  <c r="B109" i="1" s="1"/>
  <c r="B203" i="1" s="1"/>
  <c r="G80" i="1"/>
  <c r="G81" i="1" s="1"/>
  <c r="G202" i="1" s="1"/>
  <c r="F80" i="1"/>
  <c r="F81" i="1" s="1"/>
  <c r="F202" i="1" s="1"/>
  <c r="E80" i="1"/>
  <c r="E81" i="1" s="1"/>
  <c r="E202" i="1" s="1"/>
  <c r="D80" i="1"/>
  <c r="D81" i="1" s="1"/>
  <c r="D202" i="1" s="1"/>
  <c r="C80" i="1"/>
  <c r="C81" i="1" s="1"/>
  <c r="C202" i="1" s="1"/>
  <c r="B80" i="1"/>
  <c r="B81" i="1" s="1"/>
  <c r="B202" i="1" s="1"/>
  <c r="G53" i="1"/>
  <c r="G54" i="1" s="1"/>
  <c r="G201" i="1" s="1"/>
  <c r="F53" i="1"/>
  <c r="F54" i="1" s="1"/>
  <c r="F201" i="1" s="1"/>
  <c r="E53" i="1"/>
  <c r="E54" i="1" s="1"/>
  <c r="E201" i="1" s="1"/>
  <c r="D53" i="1"/>
  <c r="D54" i="1" s="1"/>
  <c r="D201" i="1" s="1"/>
  <c r="C53" i="1"/>
  <c r="C54" i="1" s="1"/>
  <c r="C201" i="1" s="1"/>
  <c r="B53" i="1"/>
  <c r="B54" i="1" s="1"/>
  <c r="B201" i="1" s="1"/>
  <c r="G26" i="1"/>
  <c r="G27" i="1" s="1"/>
  <c r="G200" i="1" s="1"/>
  <c r="F26" i="1"/>
  <c r="F27" i="1" s="1"/>
  <c r="F200" i="1" s="1"/>
  <c r="E26" i="1"/>
  <c r="E27" i="1" s="1"/>
  <c r="E200" i="1" s="1"/>
  <c r="D26" i="1"/>
  <c r="D27" i="1" s="1"/>
  <c r="D200" i="1" s="1"/>
  <c r="C26" i="1"/>
  <c r="C27" i="1" s="1"/>
  <c r="C200" i="1" s="1"/>
  <c r="B26" i="1"/>
  <c r="B27" i="1" s="1"/>
  <c r="B200" i="1" s="1"/>
  <c r="M200" i="1" l="1"/>
  <c r="M202" i="1"/>
  <c r="M204" i="1"/>
  <c r="M206" i="1"/>
  <c r="M201" i="1"/>
  <c r="M203" i="1"/>
  <c r="M205" i="1"/>
</calcChain>
</file>

<file path=xl/sharedStrings.xml><?xml version="1.0" encoding="utf-8"?>
<sst xmlns="http://schemas.openxmlformats.org/spreadsheetml/2006/main" count="4604" uniqueCount="428">
  <si>
    <t>CONSELL CIUTADA</t>
  </si>
  <si>
    <t>DATA</t>
  </si>
  <si>
    <t>MEMBRES</t>
  </si>
  <si>
    <t>President</t>
  </si>
  <si>
    <t>S</t>
  </si>
  <si>
    <t>Vice president primer</t>
  </si>
  <si>
    <t>-</t>
  </si>
  <si>
    <t xml:space="preserve">Representant Participació </t>
  </si>
  <si>
    <t>Representant d'UAM</t>
  </si>
  <si>
    <t>Representant PSC</t>
  </si>
  <si>
    <t>Representant d’ERC-AM</t>
  </si>
  <si>
    <t>Representant CS</t>
  </si>
  <si>
    <t>Representant Sumem+Junts</t>
  </si>
  <si>
    <t>Representant CUP</t>
  </si>
  <si>
    <t>Representant PPC</t>
  </si>
  <si>
    <t>Representant ECP Calafell-ECG</t>
  </si>
  <si>
    <t>Consell de Barri Calafell</t>
  </si>
  <si>
    <t>Consell de Barri Segur</t>
  </si>
  <si>
    <t>Consell de Barri Urbanitzacions</t>
  </si>
  <si>
    <t>Consell d'Esport</t>
  </si>
  <si>
    <t>Consell de Cultura</t>
  </si>
  <si>
    <t>Consell d'Acció Social</t>
  </si>
  <si>
    <t>22/23</t>
  </si>
  <si>
    <t>%</t>
  </si>
  <si>
    <t>CONSELL CALAFELL</t>
  </si>
  <si>
    <t>Vicepresident (representant asociacions veïns)</t>
  </si>
  <si>
    <t>Amics del Patrimoni</t>
  </si>
  <si>
    <t>AMPA de l’Escola El Castell.</t>
  </si>
  <si>
    <t>AMPA de l’Escola Santa Creu</t>
  </si>
  <si>
    <t>Institut Camí de Mar</t>
  </si>
  <si>
    <t>Llar del Pescador Jubilat</t>
  </si>
  <si>
    <t>Pensionistes i Jubilats de Calafell Poble</t>
  </si>
  <si>
    <t>Fòrum Calafell</t>
  </si>
  <si>
    <t>Associació de comerciants del Calafell Poble</t>
  </si>
  <si>
    <t>Calafell Nit</t>
  </si>
  <si>
    <t>Veí</t>
  </si>
  <si>
    <t>Veína</t>
  </si>
  <si>
    <t>CONSELL SEGUR</t>
  </si>
  <si>
    <t>Representant SUMEM+Junts</t>
  </si>
  <si>
    <t>Associació Veïnal de Segur i Urbanitzacions</t>
  </si>
  <si>
    <t>Associació de Veïns Agermanats de Segur Platja</t>
  </si>
  <si>
    <t>Asociación de Vecinos y propietarios de Segur de Calafell</t>
  </si>
  <si>
    <t>Asociación de Vecinos San Miguel</t>
  </si>
  <si>
    <t>AMPA de l’Escola de La Ginesta</t>
  </si>
  <si>
    <t>AMPA La Talaia</t>
  </si>
  <si>
    <t>Gent Gran de Segur</t>
  </si>
  <si>
    <t>Associació de Comerciants de Segur Platja</t>
  </si>
  <si>
    <t>Veïna</t>
  </si>
  <si>
    <t>CONSELL URBANITZACIONS</t>
  </si>
  <si>
    <t>Associació de veïns de l’Estany</t>
  </si>
  <si>
    <t>Associació de Veïns de Mas Mel</t>
  </si>
  <si>
    <t>AMPA de l’Escola Mossèn Cinto Verdaguer.</t>
  </si>
  <si>
    <t>Associació de Veïns de Calafell Parc</t>
  </si>
  <si>
    <t>Associació de Veïns de Valldemar, Montmar i Brises</t>
  </si>
  <si>
    <t>Associació de Veïns La Muntanya de Mas Romeu</t>
  </si>
  <si>
    <t>Iber Calafell</t>
  </si>
  <si>
    <t>Comunitat de Propietaris d’Alorda Parc</t>
  </si>
  <si>
    <t>Associació de Veïns i Veïnes de Bellamar i Bellamel.</t>
  </si>
  <si>
    <t>CONSELL SOCIAL</t>
  </si>
  <si>
    <t>Representant S+Junts</t>
  </si>
  <si>
    <t>S* malvas</t>
  </si>
  <si>
    <t>AHESAT</t>
  </si>
  <si>
    <t>Amics de la Natura.</t>
  </si>
  <si>
    <t>SPLAF</t>
  </si>
  <si>
    <t>PAH Baix Penedès</t>
  </si>
  <si>
    <t>500x20 Costa Daurada</t>
  </si>
  <si>
    <t>ASSADAKA</t>
  </si>
  <si>
    <t>ADIPAC</t>
  </si>
  <si>
    <t>Gossos en Acció</t>
  </si>
  <si>
    <t>L’Escola</t>
  </si>
  <si>
    <t>ENCOAN</t>
  </si>
  <si>
    <t>23/24</t>
  </si>
  <si>
    <t>CONSELL ESPORTS</t>
  </si>
  <si>
    <t>Club de Futbol Calafell</t>
  </si>
  <si>
    <t>Club Patí Calafell</t>
  </si>
  <si>
    <t>l’Escola de Futbol Base</t>
  </si>
  <si>
    <t>Club Esportiu Spartans Barz</t>
  </si>
  <si>
    <t>Club Esportiu Lluita Olímpica</t>
  </si>
  <si>
    <t>Club Petanca de Calafell</t>
  </si>
  <si>
    <t>Associació Club Radiocontrol Calafell</t>
  </si>
  <si>
    <t>Unió Esportiva Segur</t>
  </si>
  <si>
    <t>Club Bàsquet Calafell</t>
  </si>
  <si>
    <t>Vogadors</t>
  </si>
  <si>
    <t>Associació de Dòmino de Segur.</t>
  </si>
  <si>
    <t>Club Gimnàstica Calafell</t>
  </si>
  <si>
    <t>Atlètic Segur Club de Futbol</t>
  </si>
  <si>
    <t>Associació Bumpers Car Club</t>
  </si>
  <si>
    <t>S* canvi</t>
  </si>
  <si>
    <t>* CLUB RUGBY CALAFELL</t>
  </si>
  <si>
    <t>CONSELL CULTURA</t>
  </si>
  <si>
    <t>ARC</t>
  </si>
  <si>
    <t>Colla Gegantera i Grallera de Calafell</t>
  </si>
  <si>
    <t>Cor Parroquial Santa Creu</t>
  </si>
  <si>
    <t>Almas Rocieras</t>
  </si>
  <si>
    <t>Bot Salvavides</t>
  </si>
  <si>
    <t>Menuts de Calafell</t>
  </si>
  <si>
    <t>Performing Arts Calafell</t>
  </si>
  <si>
    <t>Art Calafell</t>
  </si>
  <si>
    <t>Punt i Ganxet de Segur</t>
  </si>
  <si>
    <t>Amics de les Arts</t>
  </si>
  <si>
    <t>Banda de timbals i gralles de Mas Romeu</t>
  </si>
  <si>
    <t>* GRUP MUNICIPAL PP NO HA CONSELLS DE MARÇ 2021</t>
  </si>
  <si>
    <t>CONSELL</t>
  </si>
  <si>
    <t>PARTICIPACIÓ %</t>
  </si>
  <si>
    <t>baixa</t>
  </si>
  <si>
    <t>Consell</t>
  </si>
  <si>
    <t>1. Nombre</t>
  </si>
  <si>
    <t>2. Apellidos</t>
  </si>
  <si>
    <t>3. Sexo</t>
  </si>
  <si>
    <t>4. DNI, NIE, Pasaporte</t>
  </si>
  <si>
    <t>5. Fecha de Nacimiento</t>
  </si>
  <si>
    <t>6. Edad</t>
  </si>
  <si>
    <t>7. Dirección</t>
  </si>
  <si>
    <t>8. Esta empadronado/a?</t>
  </si>
  <si>
    <t>9. ¿Realiza actividad empresarial/profesional en el municipio?</t>
  </si>
  <si>
    <t>10. ¿En que Consejo Ciudadano desearia participar?</t>
  </si>
  <si>
    <t>11. ¿Desearia participar en otros Consejos Ciudadanos?</t>
  </si>
  <si>
    <t>12. Contacto</t>
  </si>
  <si>
    <t>13. Temas de interès</t>
  </si>
  <si>
    <t>Calafell</t>
  </si>
  <si>
    <t>Albert</t>
  </si>
  <si>
    <t>Iturbe Recasens</t>
  </si>
  <si>
    <t>0 Falta 3 Consells</t>
  </si>
  <si>
    <t>Calafell i Cultura</t>
  </si>
  <si>
    <t>Ana Maria</t>
  </si>
  <si>
    <t>Ridruejo Ridruejo</t>
  </si>
  <si>
    <t>Calafell i Social</t>
  </si>
  <si>
    <t>Jesús</t>
  </si>
  <si>
    <t>Peña Fernández</t>
  </si>
  <si>
    <t>Home</t>
  </si>
  <si>
    <t>13784594G</t>
  </si>
  <si>
    <t>05/08/1967</t>
  </si>
  <si>
    <t>51</t>
  </si>
  <si>
    <t>Carrer Vilamar 54 4º 3ª</t>
  </si>
  <si>
    <t>Si</t>
  </si>
  <si>
    <t>Consell de barri de Calafell -  Comprèn els barris del Poble, la Platja, el Parc Empresarial i tots els eixamples i creixements compresos entre el torrent de la Cobertera i els límits de terme municipal amb El Vendrell i Bellvei (Calafell Residencial, La Sínia, el Vilarenc, el Prat de Calafell, Baronia del Mar, el Sindicat, la Masia de la Font,..)</t>
  </si>
  <si>
    <t>Acciò Social</t>
  </si>
  <si>
    <t>678251599, jesser.pea@gmail.com</t>
  </si>
  <si>
    <t>Acciò Social, Urbanisme, Curas, Dependencia.....</t>
  </si>
  <si>
    <t>10 Canvi</t>
  </si>
  <si>
    <t>Esports</t>
  </si>
  <si>
    <t xml:space="preserve">Montserrat </t>
  </si>
  <si>
    <t>Osorio Ruiz</t>
  </si>
  <si>
    <t>Dona</t>
  </si>
  <si>
    <t>52466091d</t>
  </si>
  <si>
    <t>26/11/1982</t>
  </si>
  <si>
    <t>36</t>
  </si>
  <si>
    <t>Carrer unió 98</t>
  </si>
  <si>
    <t>No</t>
  </si>
  <si>
    <t xml:space="preserve">615919155 </t>
  </si>
  <si>
    <t xml:space="preserve">Esportius </t>
  </si>
  <si>
    <t>Segur</t>
  </si>
  <si>
    <t>Miguel Angel</t>
  </si>
  <si>
    <t>Orcalla Gimenez</t>
  </si>
  <si>
    <t>NB</t>
  </si>
  <si>
    <t>36975133 B</t>
  </si>
  <si>
    <t>16/02/1964</t>
  </si>
  <si>
    <t>54</t>
  </si>
  <si>
    <t>Rda. Sant Miquel de Segur, 1</t>
  </si>
  <si>
    <t>Consell de barri d’Urbanitzacions -  Comprende los barrios de Mas Romeu, Calafell Parc, el Golf La Graiera, Montmar, Valldemar, Les Brises (Segur de Dalt), Mas Mel, l’Estany, Bellamar, Bellamel i Alorda Parc.</t>
  </si>
  <si>
    <t>Cultura</t>
  </si>
  <si>
    <t>648239460  - morcalla@gmail.com</t>
  </si>
  <si>
    <t>Urbanisme i serveis</t>
  </si>
  <si>
    <t>Mariona</t>
  </si>
  <si>
    <t>Santacreu Campadabal</t>
  </si>
  <si>
    <t>Segur i Social</t>
  </si>
  <si>
    <t xml:space="preserve">Ivan </t>
  </si>
  <si>
    <t>Badia Civit</t>
  </si>
  <si>
    <t>Social</t>
  </si>
  <si>
    <t>Patrícia</t>
  </si>
  <si>
    <t>Aljama Cuenca</t>
  </si>
  <si>
    <t>39384028R</t>
  </si>
  <si>
    <t>15/03/1983</t>
  </si>
  <si>
    <t>35</t>
  </si>
  <si>
    <t>c/ Vilamar, 40, 2C</t>
  </si>
  <si>
    <t>patricia.aljama@e-campus.uab.cat / 686 53 57 36</t>
  </si>
  <si>
    <t>igualtat gènere, polítiques LGBTI, benestar social</t>
  </si>
  <si>
    <t>José</t>
  </si>
  <si>
    <t>Aguilar Urpí</t>
  </si>
  <si>
    <t>77293715F</t>
  </si>
  <si>
    <t>25/07/1961</t>
  </si>
  <si>
    <t>57</t>
  </si>
  <si>
    <t>C Cunit, 9</t>
  </si>
  <si>
    <t>666680311</t>
  </si>
  <si>
    <t>Sanitat</t>
  </si>
  <si>
    <t>Urbanitzacions</t>
  </si>
  <si>
    <t>Jean</t>
  </si>
  <si>
    <t>Louis Arrouays</t>
  </si>
  <si>
    <t>Urbanitzacions i Social</t>
  </si>
  <si>
    <t xml:space="preserve">Jaime </t>
  </si>
  <si>
    <t>Vazquez Cordero</t>
  </si>
  <si>
    <t>52623107g</t>
  </si>
  <si>
    <t>02/11/1972</t>
  </si>
  <si>
    <t>46</t>
  </si>
  <si>
    <t>Carrer violeta 30</t>
  </si>
  <si>
    <t>Javaco21172@gmail.com</t>
  </si>
  <si>
    <t>seguretat d’Urbanitzacions</t>
  </si>
  <si>
    <t xml:space="preserve">Javier </t>
  </si>
  <si>
    <t xml:space="preserve">Sánchez Siles </t>
  </si>
  <si>
    <t xml:space="preserve">46609305N </t>
  </si>
  <si>
    <t>04/07/1981</t>
  </si>
  <si>
    <t>37</t>
  </si>
  <si>
    <t>Foix 22A</t>
  </si>
  <si>
    <t xml:space="preserve">699788895 </t>
  </si>
  <si>
    <t xml:space="preserve">Esports </t>
  </si>
  <si>
    <t>Miquel</t>
  </si>
  <si>
    <t>Pujante Marco</t>
  </si>
  <si>
    <t>46536410G</t>
  </si>
  <si>
    <t>26/01/1966</t>
  </si>
  <si>
    <t>53</t>
  </si>
  <si>
    <t>Ferran Sor, 14 Casa B</t>
  </si>
  <si>
    <t>692481827 mpujante@calafellonfire.cat</t>
  </si>
  <si>
    <t>Millores en general</t>
  </si>
  <si>
    <t>Conxa</t>
  </si>
  <si>
    <t>Tonda Garcia</t>
  </si>
  <si>
    <t>37684854K</t>
  </si>
  <si>
    <t>09/06/1958</t>
  </si>
  <si>
    <t>60</t>
  </si>
  <si>
    <t>Urbanització Alorda Park, casa S-2</t>
  </si>
  <si>
    <t>Cultura, Acciò Social</t>
  </si>
  <si>
    <t>607787178</t>
  </si>
  <si>
    <t>Mobilitat/ Treball al territori, com fomentem la inversió d'empreses/ Gent gran</t>
  </si>
  <si>
    <t>Luis Carlos</t>
  </si>
  <si>
    <t>Caparros Fernandez</t>
  </si>
  <si>
    <t>36968544T</t>
  </si>
  <si>
    <t>02/08/1960</t>
  </si>
  <si>
    <t>58</t>
  </si>
  <si>
    <t>Romania n 9</t>
  </si>
  <si>
    <t>Consell de barri de Segur-  Comprè los barrioss barris de Segur, les Vil·les i el sector 5A de Segur de Dalt.</t>
  </si>
  <si>
    <t>606732203</t>
  </si>
  <si>
    <t>acciò social i barri</t>
  </si>
  <si>
    <t>Gianella Adriana</t>
  </si>
  <si>
    <t>Belloni Ravela</t>
  </si>
  <si>
    <t>46429846E</t>
  </si>
  <si>
    <t>04/10/1955</t>
  </si>
  <si>
    <t>63</t>
  </si>
  <si>
    <t>Andorra 17 casa 2 Segur de Calafell</t>
  </si>
  <si>
    <t>678051618</t>
  </si>
  <si>
    <t xml:space="preserve">Inmigración, Salud, </t>
  </si>
  <si>
    <t>Antonio</t>
  </si>
  <si>
    <t>Torres Arevalo</t>
  </si>
  <si>
    <t>Hombre</t>
  </si>
  <si>
    <t>52209261c</t>
  </si>
  <si>
    <t>17-05-1973</t>
  </si>
  <si>
    <t>AV.COMTE GOMEZ DE ORBANEJA 18 CASA 21</t>
  </si>
  <si>
    <t>Consejo de barrio de Segur  - Comprèn els barris de Segur, les Vil·les i el sector 5A de Segur de Dalt.</t>
  </si>
  <si>
    <t>Deportes</t>
  </si>
  <si>
    <t xml:space="preserve">676685224   </t>
  </si>
  <si>
    <t xml:space="preserve">CONSERVACION INFRACTUCTURAS. </t>
  </si>
  <si>
    <t>José Francisco</t>
  </si>
  <si>
    <t>González Ruiz</t>
  </si>
  <si>
    <t>44189919L</t>
  </si>
  <si>
    <t>14.08.1979</t>
  </si>
  <si>
    <t>39</t>
  </si>
  <si>
    <t>Puig de Bassegoda, 3</t>
  </si>
  <si>
    <t>643649409</t>
  </si>
  <si>
    <t>arreglo Urbanizacion</t>
  </si>
  <si>
    <t>President AAVV</t>
  </si>
  <si>
    <t xml:space="preserve">Bartolome </t>
  </si>
  <si>
    <t>Luna paz</t>
  </si>
  <si>
    <t>37689518q</t>
  </si>
  <si>
    <t>1/ 08/1955</t>
  </si>
  <si>
    <t>64 años</t>
  </si>
  <si>
    <t>Calle/ dalia no 104</t>
  </si>
  <si>
    <t xml:space="preserve">617221828 </t>
  </si>
  <si>
    <t>Centro cívico  a valldemar</t>
  </si>
  <si>
    <t>Olga</t>
  </si>
  <si>
    <t>Flores Blanco</t>
  </si>
  <si>
    <t>46653062T</t>
  </si>
  <si>
    <t>25 noviembre 1966</t>
  </si>
  <si>
    <t>52</t>
  </si>
  <si>
    <t>Carrer Tàmesi 19-21</t>
  </si>
  <si>
    <t>bcnflores@hotmail.com</t>
  </si>
  <si>
    <t>Que els nois i noies tinguis més espais per jugar a futbol.</t>
  </si>
  <si>
    <t>Eduard</t>
  </si>
  <si>
    <t>Prytz Ribas</t>
  </si>
  <si>
    <t>369735852v</t>
  </si>
  <si>
    <t>04/07/1980</t>
  </si>
  <si>
    <t>Carrer Josep Maria Juncadella 16, baix 2</t>
  </si>
  <si>
    <t>eduardprytz@gmail.com</t>
  </si>
  <si>
    <t>Seguretat, afers socials, festes</t>
  </si>
  <si>
    <t>Sandra</t>
  </si>
  <si>
    <t>Soler Castelld</t>
  </si>
  <si>
    <t>39732626B</t>
  </si>
  <si>
    <t>14/07/1984</t>
  </si>
  <si>
    <t>C. D'en Ralet 18</t>
  </si>
  <si>
    <t>649267071</t>
  </si>
  <si>
    <t>Instal•lar una pista de basquet per nens mes petits, adequant les canastes a les seves alçades, a la zona del Vilarenc</t>
  </si>
  <si>
    <t>Cervello Sanchez</t>
  </si>
  <si>
    <t>43454365M</t>
  </si>
  <si>
    <t>12/06/1987</t>
  </si>
  <si>
    <t>32</t>
  </si>
  <si>
    <t>Avinguda Espanya 294-296 Escl B Atic 2n</t>
  </si>
  <si>
    <t>miquelcesa@gmail.com; 659207648</t>
  </si>
  <si>
    <t>Lgtbi ; Reciclatge ; Cultura;  Oci ; Insfraestructures; Serveis Esencials;...</t>
  </si>
  <si>
    <t>Lourdes</t>
  </si>
  <si>
    <t>Asensio Camps</t>
  </si>
  <si>
    <t>46738107z</t>
  </si>
  <si>
    <t>10/05/72</t>
  </si>
  <si>
    <t>47</t>
  </si>
  <si>
    <t>Vinya Llarga 1C</t>
  </si>
  <si>
    <t>675975396</t>
  </si>
  <si>
    <t>Escola</t>
  </si>
  <si>
    <t xml:space="preserve">Ximena </t>
  </si>
  <si>
    <t xml:space="preserve">Márquez Blanco </t>
  </si>
  <si>
    <t>Mujer</t>
  </si>
  <si>
    <t xml:space="preserve">Y1944910K </t>
  </si>
  <si>
    <t xml:space="preserve">01/01/1974 </t>
  </si>
  <si>
    <t>C/Segura 2</t>
  </si>
  <si>
    <t>671224718</t>
  </si>
  <si>
    <t xml:space="preserve">Todo lo relacionado a lo social y cultural del pueblo </t>
  </si>
  <si>
    <t>alexander</t>
  </si>
  <si>
    <t>parra</t>
  </si>
  <si>
    <t>46433787F</t>
  </si>
  <si>
    <t>16/09/1982</t>
  </si>
  <si>
    <t>altafulla 16, Bellamar, Calafell</t>
  </si>
  <si>
    <t>Consejo de barrio de Urbanizaciones  - Comprèn els barris de Mas Romeu, Calafell Parc, el Golf La Graiera, Montmar, Valldemar, Les Brises (Segur de Dalt), Mas Mel, l’Estany, Bellamar, Bellamel i Alorda Parc.</t>
  </si>
  <si>
    <t>Cultura, Deportes, Acción Social</t>
  </si>
  <si>
    <t>aparralorenzo@gmail.com</t>
  </si>
  <si>
    <t>Todos</t>
  </si>
  <si>
    <t>diego</t>
  </si>
  <si>
    <t>mañogil carrillo</t>
  </si>
  <si>
    <t>02243584A</t>
  </si>
  <si>
    <t>01-06-1970</t>
  </si>
  <si>
    <t>50</t>
  </si>
  <si>
    <t>Vilamar 95 3-5</t>
  </si>
  <si>
    <t>Consejo de barrio de Calafell -  Comprende los barrios del Poble, la Platja, el Parc Empresarial i tots els eixamples i creixements compresos entre el torrent de la Cobertera i els límits de terme municipal amb El Vendrell i Bellvei (Calafell Residencial, La Sínia, el Vilarenc, el Prat de Calafell, Baronia del Mar, el Sindicat, la Masia de la Font,..)</t>
  </si>
  <si>
    <t>manogil.diego@gmail.com</t>
  </si>
  <si>
    <t>Fomento de las mejoras turísticas de calafell</t>
  </si>
  <si>
    <t>Michel</t>
  </si>
  <si>
    <t>Audard</t>
  </si>
  <si>
    <t>Y2195279N</t>
  </si>
  <si>
    <t>31.05.1966</t>
  </si>
  <si>
    <t>Carrer Lluis Companys 98 43882 Segur de Calafell</t>
  </si>
  <si>
    <t>Cultura, Deportes</t>
  </si>
  <si>
    <t>miaudard@gmail.com</t>
  </si>
  <si>
    <t>Temas mentionados</t>
  </si>
  <si>
    <t>Rogelio Luis</t>
  </si>
  <si>
    <t>Osle</t>
  </si>
  <si>
    <t>y7364422c</t>
  </si>
  <si>
    <t>23/12/1983</t>
  </si>
  <si>
    <t>Manuel soler 31.</t>
  </si>
  <si>
    <t>635538027</t>
  </si>
  <si>
    <t>Cultura, deportes, infraestructura, empleo de calidad</t>
  </si>
  <si>
    <t>Gisele Edith</t>
  </si>
  <si>
    <t>Stoll</t>
  </si>
  <si>
    <t>y0295519y</t>
  </si>
  <si>
    <t>17/09/1987</t>
  </si>
  <si>
    <t>33</t>
  </si>
  <si>
    <t>658611486</t>
  </si>
  <si>
    <t>MANEL</t>
  </si>
  <si>
    <t>GONZALEZ BONSHOMS</t>
  </si>
  <si>
    <t>40278077V</t>
  </si>
  <si>
    <t>08/10/1955</t>
  </si>
  <si>
    <t>66</t>
  </si>
  <si>
    <t>CALLE DE LA PALLISSETA, 12 CASA</t>
  </si>
  <si>
    <t>Acción Social</t>
  </si>
  <si>
    <t>609989919</t>
  </si>
  <si>
    <t>Población vulnerable. Prevención y tratamiento de la delincuencia.</t>
  </si>
  <si>
    <t>Ana Belen</t>
  </si>
  <si>
    <t>Cisneros Rios</t>
  </si>
  <si>
    <t>46706302h</t>
  </si>
  <si>
    <t>17/12/1980</t>
  </si>
  <si>
    <t>40</t>
  </si>
  <si>
    <t>C/ Jacint Verdaguer, 8 bx. 3</t>
  </si>
  <si>
    <t>anacisnerosrios@gmail.com</t>
  </si>
  <si>
    <t>Educació</t>
  </si>
  <si>
    <t>María José</t>
  </si>
  <si>
    <t>Iglesias Serrano</t>
  </si>
  <si>
    <t>36505419a</t>
  </si>
  <si>
    <t>26/11/1958</t>
  </si>
  <si>
    <t>62</t>
  </si>
  <si>
    <t>PS.Maritim Sant Joan de Deu, 101 es.A 3°2°</t>
  </si>
  <si>
    <t>609526961</t>
  </si>
  <si>
    <t>Todos los que afectan a mi pueblo</t>
  </si>
  <si>
    <t>Toribio Martínez</t>
  </si>
  <si>
    <t>521779106h</t>
  </si>
  <si>
    <t>23/11/1971</t>
  </si>
  <si>
    <t>49</t>
  </si>
  <si>
    <t>C/ Doctor trueta, 11, Atic, 2a</t>
  </si>
  <si>
    <t>656348224</t>
  </si>
  <si>
    <t>Maria Marta</t>
  </si>
  <si>
    <t>González</t>
  </si>
  <si>
    <t>33926111F</t>
  </si>
  <si>
    <t>01/04/1966</t>
  </si>
  <si>
    <t>55</t>
  </si>
  <si>
    <t>Bellavista 52</t>
  </si>
  <si>
    <t>Acción Social, Cultura</t>
  </si>
  <si>
    <t>alturomartag@gmail.com</t>
  </si>
  <si>
    <t>Acción social</t>
  </si>
  <si>
    <t>* En vermell els que hauriem d'avisar per falta assitència, a esports la Rosa Coflent no hi es en el Registre Ciutada per tant no pot anar a cap Consell. En blau les possibles sustitucions</t>
  </si>
  <si>
    <t xml:space="preserve"> X Falta a mes de 3 Consell</t>
  </si>
  <si>
    <t>X</t>
  </si>
  <si>
    <t>ASS.</t>
  </si>
  <si>
    <t>NO ASS.</t>
  </si>
  <si>
    <t>TOTAL CONSELL</t>
  </si>
  <si>
    <t>GRUPS MUNICIPALS</t>
  </si>
  <si>
    <t>ENTITATS I VEINS/ES</t>
  </si>
  <si>
    <t>Representant de JUNTS</t>
  </si>
  <si>
    <t>Representant de VOX</t>
  </si>
  <si>
    <t>Representant VOX</t>
  </si>
  <si>
    <t>Membres nova legislatura</t>
  </si>
  <si>
    <t>Valoració (1 a 5)</t>
  </si>
  <si>
    <t>Representant JUNTS</t>
  </si>
  <si>
    <t>Associació de Veïns Calafell Parc de La Sinia</t>
  </si>
  <si>
    <t>Confraria de Pescadors</t>
  </si>
  <si>
    <t>Associació veïnal de Segur i Urbanitzacions</t>
  </si>
  <si>
    <t>Veï</t>
  </si>
  <si>
    <t>AFA VIlamar</t>
  </si>
  <si>
    <t>AFA de l’Escola Mossèn Cinto Verdaguer.</t>
  </si>
  <si>
    <t>A'Donat</t>
  </si>
  <si>
    <t>Banc de Sang</t>
  </si>
  <si>
    <t>Comunalitat de Calafell</t>
  </si>
  <si>
    <t>Trihatlon</t>
  </si>
  <si>
    <t>Llaguts</t>
  </si>
  <si>
    <t>Club D'Atletisme Calafell</t>
  </si>
  <si>
    <t>Associació Ball Esportiu Inquietut "Creart's"</t>
  </si>
  <si>
    <t>Club Marxa Nórdica</t>
  </si>
  <si>
    <t>Patí Català</t>
  </si>
  <si>
    <t>Enfoca</t>
  </si>
  <si>
    <t>Colla Sardanista</t>
  </si>
  <si>
    <t>Porta de Fusta</t>
  </si>
  <si>
    <t>Coral Llebeig</t>
  </si>
  <si>
    <t>N</t>
  </si>
  <si>
    <t>23-27</t>
  </si>
  <si>
    <t>Vela Llatina/Patí Català</t>
  </si>
  <si>
    <t>Associació de Veïns de Calafell Park</t>
  </si>
  <si>
    <t>Associació de Veïns de bellamar i Bellamel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</si>
</sst>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Frutiger LT 45 Light"/>
      <family val="3"/>
    </font>
    <font>
      <sz val="11"/>
      <color rgb="FF00AFB0"/>
      <name val="Frutiger LT 45 Light"/>
      <family val="3"/>
    </font>
    <font>
      <sz val="11"/>
      <color theme="1"/>
      <name val="Frutiger LT 45 Light"/>
      <family val="3"/>
    </font>
    <font>
      <b/>
      <sz val="11"/>
      <color theme="0"/>
      <name val="Frutiger LT 45 Light"/>
      <family val="3"/>
    </font>
    <font>
      <b/>
      <sz val="10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9"/>
      <color theme="1"/>
      <name val="Frutiger LT 45 Light"/>
      <family val="3"/>
    </font>
    <font>
      <sz val="9"/>
      <color rgb="FF00AFB0"/>
      <name val="Frutiger LT 45 Light"/>
      <family val="3"/>
    </font>
    <font>
      <sz val="9"/>
      <color theme="1"/>
      <name val="Frutiger LT 45 Light"/>
      <family val="3"/>
    </font>
    <font>
      <b/>
      <sz val="9"/>
      <color theme="0"/>
      <name val="Frutiger LT 45 Light"/>
      <family val="3"/>
    </font>
    <font>
      <b/>
      <sz val="9"/>
      <color theme="1"/>
      <name val="Frutiger LT 45 Light"/>
    </font>
    <font>
      <sz val="9"/>
      <color theme="1"/>
      <name val="Frutiger LT 45 Light"/>
    </font>
    <font>
      <sz val="10"/>
      <color theme="1"/>
      <name val="Frutiger LT 45 Light"/>
    </font>
    <font>
      <sz val="10"/>
      <color theme="1"/>
      <name val="Frutiger LT 45 Light"/>
      <family val="3"/>
    </font>
    <font>
      <sz val="10"/>
      <name val="Frutiger LT 45 Light"/>
      <family val="3"/>
    </font>
  </fonts>
  <fills count="11">
    <fill>
      <patternFill patternType="none"/>
    </fill>
    <fill>
      <patternFill patternType="gray125"/>
    </fill>
    <fill>
      <patternFill patternType="solid">
        <fgColor rgb="FF00AFB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/>
    <xf numFmtId="0" fontId="1" fillId="2" borderId="4" xfId="0" applyFont="1" applyFill="1" applyBorder="1" applyAlignment="1">
      <alignment horizontal="left" wrapText="1"/>
    </xf>
    <xf numFmtId="14" fontId="3" fillId="0" borderId="5" xfId="0" applyNumberFormat="1" applyFont="1" applyBorder="1" applyAlignment="1">
      <alignment horizontal="left" wrapText="1"/>
    </xf>
    <xf numFmtId="14" fontId="3" fillId="0" borderId="5" xfId="0" applyNumberFormat="1" applyFont="1" applyBorder="1"/>
    <xf numFmtId="14" fontId="3" fillId="0" borderId="6" xfId="0" applyNumberFormat="1" applyFont="1" applyBorder="1"/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/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/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3" fillId="0" borderId="9" xfId="0" applyFont="1" applyBorder="1"/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left" wrapText="1"/>
    </xf>
    <xf numFmtId="0" fontId="4" fillId="2" borderId="16" xfId="0" applyFont="1" applyFill="1" applyBorder="1" applyAlignment="1">
      <alignment horizontal="left" wrapText="1"/>
    </xf>
    <xf numFmtId="0" fontId="5" fillId="6" borderId="0" xfId="0" applyFont="1" applyFill="1" applyBorder="1" applyAlignment="1" applyProtection="1">
      <alignment horizontal="left" vertical="top" wrapText="1"/>
      <protection locked="0"/>
    </xf>
    <xf numFmtId="0" fontId="0" fillId="7" borderId="0" xfId="0" applyFill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8" borderId="0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6" fillId="9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/>
    <xf numFmtId="0" fontId="3" fillId="2" borderId="0" xfId="0" applyFont="1" applyFill="1" applyBorder="1"/>
    <xf numFmtId="14" fontId="3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 wrapText="1"/>
    </xf>
    <xf numFmtId="164" fontId="1" fillId="0" borderId="8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wrapText="1"/>
    </xf>
    <xf numFmtId="164" fontId="1" fillId="0" borderId="18" xfId="0" applyNumberFormat="1" applyFont="1" applyBorder="1" applyAlignment="1">
      <alignment horizontal="left" wrapText="1"/>
    </xf>
    <xf numFmtId="164" fontId="1" fillId="0" borderId="4" xfId="0" applyNumberFormat="1" applyFont="1" applyBorder="1" applyAlignment="1">
      <alignment horizontal="left" wrapText="1"/>
    </xf>
    <xf numFmtId="164" fontId="1" fillId="0" borderId="5" xfId="0" applyNumberFormat="1" applyFont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64" fontId="1" fillId="4" borderId="11" xfId="0" applyNumberFormat="1" applyFont="1" applyFill="1" applyBorder="1" applyAlignment="1">
      <alignment horizontal="left" wrapText="1"/>
    </xf>
    <xf numFmtId="164" fontId="1" fillId="0" borderId="12" xfId="0" applyNumberFormat="1" applyFont="1" applyBorder="1" applyAlignment="1">
      <alignment horizontal="left" wrapText="1"/>
    </xf>
    <xf numFmtId="164" fontId="1" fillId="4" borderId="12" xfId="0" applyNumberFormat="1" applyFont="1" applyFill="1" applyBorder="1" applyAlignment="1">
      <alignment horizontal="left" wrapText="1"/>
    </xf>
    <xf numFmtId="0" fontId="1" fillId="2" borderId="15" xfId="0" applyFont="1" applyFill="1" applyBorder="1" applyAlignment="1">
      <alignment wrapText="1"/>
    </xf>
    <xf numFmtId="0" fontId="1" fillId="2" borderId="13" xfId="0" applyFont="1" applyFill="1" applyBorder="1" applyAlignment="1">
      <alignment horizontal="left" wrapText="1"/>
    </xf>
    <xf numFmtId="164" fontId="1" fillId="0" borderId="14" xfId="0" applyNumberFormat="1" applyFont="1" applyBorder="1" applyAlignment="1">
      <alignment horizontal="left" wrapText="1"/>
    </xf>
    <xf numFmtId="164" fontId="1" fillId="0" borderId="15" xfId="0" applyNumberFormat="1" applyFont="1" applyBorder="1" applyAlignment="1">
      <alignment horizontal="left" wrapText="1"/>
    </xf>
    <xf numFmtId="0" fontId="4" fillId="10" borderId="13" xfId="0" applyFont="1" applyFill="1" applyBorder="1" applyAlignment="1">
      <alignment horizontal="left" wrapText="1"/>
    </xf>
    <xf numFmtId="164" fontId="1" fillId="5" borderId="11" xfId="0" applyNumberFormat="1" applyFont="1" applyFill="1" applyBorder="1" applyAlignment="1">
      <alignment horizontal="left" wrapText="1"/>
    </xf>
    <xf numFmtId="164" fontId="1" fillId="0" borderId="23" xfId="0" applyNumberFormat="1" applyFont="1" applyBorder="1" applyAlignment="1">
      <alignment horizontal="left" wrapText="1"/>
    </xf>
    <xf numFmtId="164" fontId="1" fillId="0" borderId="22" xfId="0" applyNumberFormat="1" applyFont="1" applyBorder="1" applyAlignment="1">
      <alignment horizontal="left" wrapText="1"/>
    </xf>
    <xf numFmtId="164" fontId="1" fillId="0" borderId="24" xfId="0" applyNumberFormat="1" applyFont="1" applyBorder="1" applyAlignment="1">
      <alignment horizontal="left" wrapText="1"/>
    </xf>
    <xf numFmtId="164" fontId="1" fillId="0" borderId="17" xfId="0" applyNumberFormat="1" applyFont="1" applyBorder="1" applyAlignment="1">
      <alignment horizontal="left" wrapText="1"/>
    </xf>
    <xf numFmtId="164" fontId="1" fillId="0" borderId="25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1" fillId="2" borderId="26" xfId="0" applyFont="1" applyFill="1" applyBorder="1" applyAlignment="1">
      <alignment wrapText="1"/>
    </xf>
    <xf numFmtId="164" fontId="3" fillId="0" borderId="8" xfId="0" applyNumberFormat="1" applyFont="1" applyBorder="1"/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8" fillId="2" borderId="2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9" fillId="2" borderId="0" xfId="0" applyFont="1" applyFill="1" applyBorder="1"/>
    <xf numFmtId="0" fontId="9" fillId="0" borderId="0" xfId="0" applyFont="1"/>
    <xf numFmtId="0" fontId="7" fillId="2" borderId="4" xfId="0" applyFont="1" applyFill="1" applyBorder="1" applyAlignment="1">
      <alignment horizontal="left" wrapText="1"/>
    </xf>
    <xf numFmtId="14" fontId="9" fillId="0" borderId="5" xfId="0" applyNumberFormat="1" applyFont="1" applyBorder="1" applyAlignment="1">
      <alignment horizontal="left" wrapText="1"/>
    </xf>
    <xf numFmtId="14" fontId="9" fillId="0" borderId="5" xfId="0" applyNumberFormat="1" applyFont="1" applyBorder="1"/>
    <xf numFmtId="14" fontId="9" fillId="0" borderId="6" xfId="0" applyNumberFormat="1" applyFont="1" applyBorder="1"/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wrapText="1"/>
    </xf>
    <xf numFmtId="0" fontId="9" fillId="0" borderId="7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Border="1"/>
    <xf numFmtId="0" fontId="9" fillId="0" borderId="9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left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7" fillId="0" borderId="10" xfId="0" applyFont="1" applyFill="1" applyBorder="1" applyAlignment="1">
      <alignment horizontal="left" vertical="top" wrapText="1"/>
    </xf>
    <xf numFmtId="164" fontId="7" fillId="0" borderId="11" xfId="0" applyNumberFormat="1" applyFont="1" applyBorder="1" applyAlignment="1">
      <alignment horizontal="left" wrapText="1"/>
    </xf>
    <xf numFmtId="164" fontId="7" fillId="0" borderId="12" xfId="0" applyNumberFormat="1" applyFont="1" applyBorder="1" applyAlignment="1">
      <alignment horizontal="left" wrapText="1"/>
    </xf>
    <xf numFmtId="14" fontId="9" fillId="0" borderId="0" xfId="0" applyNumberFormat="1" applyFont="1" applyBorder="1"/>
    <xf numFmtId="0" fontId="9" fillId="0" borderId="0" xfId="0" applyFont="1" applyBorder="1"/>
    <xf numFmtId="0" fontId="7" fillId="0" borderId="0" xfId="0" applyFont="1"/>
    <xf numFmtId="0" fontId="9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wrapText="1"/>
    </xf>
    <xf numFmtId="164" fontId="7" fillId="4" borderId="11" xfId="0" applyNumberFormat="1" applyFont="1" applyFill="1" applyBorder="1" applyAlignment="1">
      <alignment horizontal="left" wrapText="1"/>
    </xf>
    <xf numFmtId="164" fontId="7" fillId="4" borderId="12" xfId="0" applyNumberFormat="1" applyFont="1" applyFill="1" applyBorder="1" applyAlignment="1">
      <alignment horizontal="left" wrapText="1"/>
    </xf>
    <xf numFmtId="164" fontId="7" fillId="0" borderId="0" xfId="0" applyNumberFormat="1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164" fontId="7" fillId="5" borderId="11" xfId="0" applyNumberFormat="1" applyFont="1" applyFill="1" applyBorder="1" applyAlignment="1">
      <alignment horizontal="left" wrapText="1"/>
    </xf>
    <xf numFmtId="0" fontId="9" fillId="0" borderId="5" xfId="0" applyFont="1" applyBorder="1"/>
    <xf numFmtId="0" fontId="9" fillId="0" borderId="6" xfId="0" applyFont="1" applyBorder="1"/>
    <xf numFmtId="0" fontId="9" fillId="0" borderId="0" xfId="0" applyFont="1" applyAlignment="1">
      <alignment horizontal="left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wrapText="1"/>
    </xf>
    <xf numFmtId="164" fontId="7" fillId="0" borderId="24" xfId="0" applyNumberFormat="1" applyFont="1" applyBorder="1" applyAlignment="1">
      <alignment horizontal="left" wrapText="1"/>
    </xf>
    <xf numFmtId="164" fontId="7" fillId="0" borderId="25" xfId="0" applyNumberFormat="1" applyFont="1" applyBorder="1" applyAlignment="1">
      <alignment horizontal="left" wrapText="1"/>
    </xf>
    <xf numFmtId="164" fontId="7" fillId="0" borderId="18" xfId="0" applyNumberFormat="1" applyFont="1" applyBorder="1" applyAlignment="1">
      <alignment horizontal="left" wrapText="1"/>
    </xf>
    <xf numFmtId="164" fontId="7" fillId="0" borderId="8" xfId="0" applyNumberFormat="1" applyFont="1" applyBorder="1" applyAlignment="1">
      <alignment horizontal="left" wrapText="1"/>
    </xf>
    <xf numFmtId="164" fontId="7" fillId="0" borderId="17" xfId="0" applyNumberFormat="1" applyFont="1" applyBorder="1" applyAlignment="1">
      <alignment horizontal="left" wrapText="1"/>
    </xf>
    <xf numFmtId="164" fontId="7" fillId="4" borderId="25" xfId="0" applyNumberFormat="1" applyFont="1" applyFill="1" applyBorder="1" applyAlignment="1">
      <alignment horizontal="left" wrapText="1"/>
    </xf>
    <xf numFmtId="164" fontId="7" fillId="4" borderId="22" xfId="0" applyNumberFormat="1" applyFont="1" applyFill="1" applyBorder="1" applyAlignment="1">
      <alignment horizontal="left" wrapText="1"/>
    </xf>
    <xf numFmtId="164" fontId="7" fillId="0" borderId="4" xfId="0" applyNumberFormat="1" applyFont="1" applyBorder="1" applyAlignment="1">
      <alignment horizontal="left" wrapText="1"/>
    </xf>
    <xf numFmtId="164" fontId="7" fillId="0" borderId="5" xfId="0" applyNumberFormat="1" applyFont="1" applyBorder="1" applyAlignment="1">
      <alignment horizontal="left" wrapText="1"/>
    </xf>
    <xf numFmtId="164" fontId="7" fillId="0" borderId="23" xfId="0" applyNumberFormat="1" applyFont="1" applyBorder="1" applyAlignment="1">
      <alignment horizontal="left" wrapText="1"/>
    </xf>
    <xf numFmtId="164" fontId="7" fillId="0" borderId="22" xfId="0" applyNumberFormat="1" applyFont="1" applyBorder="1" applyAlignment="1">
      <alignment horizontal="left" wrapText="1"/>
    </xf>
    <xf numFmtId="0" fontId="7" fillId="2" borderId="1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164" fontId="7" fillId="0" borderId="12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4" fontId="9" fillId="0" borderId="6" xfId="0" applyNumberFormat="1" applyFont="1" applyBorder="1" applyAlignment="1">
      <alignment horizontal="left" vertical="top"/>
    </xf>
    <xf numFmtId="14" fontId="11" fillId="0" borderId="6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14" fontId="9" fillId="0" borderId="0" xfId="0" applyNumberFormat="1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" fillId="2" borderId="14" xfId="0" applyFont="1" applyFill="1" applyBorder="1" applyAlignment="1">
      <alignment horizontal="center" wrapText="1"/>
    </xf>
    <xf numFmtId="0" fontId="12" fillId="0" borderId="2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/>
    </xf>
    <xf numFmtId="164" fontId="7" fillId="4" borderId="1" xfId="0" applyNumberFormat="1" applyFont="1" applyFill="1" applyBorder="1" applyAlignment="1">
      <alignment horizontal="left" wrapText="1"/>
    </xf>
    <xf numFmtId="164" fontId="7" fillId="4" borderId="18" xfId="0" applyNumberFormat="1" applyFont="1" applyFill="1" applyBorder="1" applyAlignment="1">
      <alignment horizontal="left" wrapText="1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Border="1"/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Border="1"/>
    <xf numFmtId="0" fontId="12" fillId="0" borderId="9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 vertical="top" wrapText="1"/>
    </xf>
    <xf numFmtId="14" fontId="12" fillId="0" borderId="6" xfId="0" applyNumberFormat="1" applyFont="1" applyBorder="1" applyAlignment="1">
      <alignment horizontal="left" vertical="top"/>
    </xf>
    <xf numFmtId="0" fontId="13" fillId="9" borderId="7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9" borderId="7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left" wrapText="1"/>
    </xf>
    <xf numFmtId="2" fontId="7" fillId="0" borderId="10" xfId="0" applyNumberFormat="1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164" fontId="7" fillId="0" borderId="21" xfId="0" applyNumberFormat="1" applyFont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/>
    </xf>
    <xf numFmtId="0" fontId="9" fillId="2" borderId="15" xfId="0" applyFont="1" applyFill="1" applyBorder="1" applyAlignment="1">
      <alignment horizontal="left" vertical="top"/>
    </xf>
    <xf numFmtId="0" fontId="6" fillId="9" borderId="0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Frutiger LT 45 Light" pitchFamily="50" charset="0"/>
              </a:defRPr>
            </a:pPr>
            <a:r>
              <a:rPr lang="en-US" sz="1200">
                <a:latin typeface="Frutiger LT 45 Light" pitchFamily="50" charset="0"/>
              </a:rPr>
              <a:t>ASSISTÈNCI</a:t>
            </a:r>
            <a:r>
              <a:rPr lang="en-US" sz="1200" baseline="0">
                <a:latin typeface="Frutiger LT 45 Light" pitchFamily="50" charset="0"/>
              </a:rPr>
              <a:t>A MITJA A CONSELL MUNICIPALS</a:t>
            </a:r>
            <a:endParaRPr lang="en-US" sz="1200">
              <a:latin typeface="Frutiger LT 45 Light" pitchFamily="50" charset="0"/>
            </a:endParaRPr>
          </a:p>
        </c:rich>
      </c:tx>
      <c:layout>
        <c:manualLayout>
          <c:xMode val="edge"/>
          <c:yMode val="edge"/>
          <c:x val="0.35762947214015828"/>
          <c:y val="4.269293924466338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'ASSISTENCIES CONSELLS 19-23'!$A$200:$A$206</c:f>
              <c:strCache>
                <c:ptCount val="7"/>
                <c:pt idx="0">
                  <c:v>CONSELL CIUTADA</c:v>
                </c:pt>
                <c:pt idx="1">
                  <c:v>CONSELL CALAFELL</c:v>
                </c:pt>
                <c:pt idx="2">
                  <c:v>CONSELL SEGUR</c:v>
                </c:pt>
                <c:pt idx="3">
                  <c:v>CONSELL URBANITZACIONS</c:v>
                </c:pt>
                <c:pt idx="4">
                  <c:v>CONSELL SOCIAL</c:v>
                </c:pt>
                <c:pt idx="5">
                  <c:v>CONSELL ESPORTS</c:v>
                </c:pt>
                <c:pt idx="6">
                  <c:v>CONSELL CULTURA</c:v>
                </c:pt>
              </c:strCache>
            </c:strRef>
          </c:tx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aseline="0">
                    <a:latin typeface="Frutiger LT 45 Light" pitchFamily="50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'ASSISTENCIES CONSELLS 19-23'!$A$200:$A$206</c:f>
              <c:strCache>
                <c:ptCount val="7"/>
                <c:pt idx="0">
                  <c:v>CONSELL CIUTADA</c:v>
                </c:pt>
                <c:pt idx="1">
                  <c:v>CONSELL CALAFELL</c:v>
                </c:pt>
                <c:pt idx="2">
                  <c:v>CONSELL SEGUR</c:v>
                </c:pt>
                <c:pt idx="3">
                  <c:v>CONSELL URBANITZACIONS</c:v>
                </c:pt>
                <c:pt idx="4">
                  <c:v>CONSELL SOCIAL</c:v>
                </c:pt>
                <c:pt idx="5">
                  <c:v>CONSELL ESPORTS</c:v>
                </c:pt>
                <c:pt idx="6">
                  <c:v>CONSELL CULTURA</c:v>
                </c:pt>
              </c:strCache>
            </c:strRef>
          </c:cat>
          <c:val>
            <c:numRef>
              <c:f>'ASSISTENCIES CONSELLS 19-23'!$M$200:$M$206</c:f>
              <c:numCache>
                <c:formatCode>0.0</c:formatCode>
                <c:ptCount val="7"/>
                <c:pt idx="0">
                  <c:v>87.136672850958561</c:v>
                </c:pt>
                <c:pt idx="1">
                  <c:v>73.340548340548352</c:v>
                </c:pt>
                <c:pt idx="2">
                  <c:v>81.818181818181827</c:v>
                </c:pt>
                <c:pt idx="3">
                  <c:v>63.852813852813846</c:v>
                </c:pt>
                <c:pt idx="4">
                  <c:v>66.007905138339922</c:v>
                </c:pt>
                <c:pt idx="5">
                  <c:v>74.603174603174608</c:v>
                </c:pt>
                <c:pt idx="6">
                  <c:v>76.19047619047619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E-4137-A5A5-20917254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98064"/>
        <c:axId val="124404336"/>
      </c:barChart>
      <c:catAx>
        <c:axId val="1243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aseline="0">
                <a:latin typeface="Frutiger LT 45 Light" pitchFamily="50" charset="0"/>
              </a:defRPr>
            </a:pPr>
            <a:endParaRPr lang="es-ES"/>
          </a:p>
        </c:txPr>
        <c:crossAx val="124404336"/>
        <c:crosses val="autoZero"/>
        <c:auto val="1"/>
        <c:lblAlgn val="ctr"/>
        <c:lblOffset val="100"/>
        <c:noMultiLvlLbl val="0"/>
      </c:catAx>
      <c:valAx>
        <c:axId val="1244043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 baseline="0">
                <a:latin typeface="Frutiger LT 45 Light" pitchFamily="50" charset="0"/>
              </a:defRPr>
            </a:pPr>
            <a:endParaRPr lang="es-ES"/>
          </a:p>
        </c:txPr>
        <c:crossAx val="12439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Assistències grups municipals en els 34 consells celebrats</a:t>
            </a:r>
          </a:p>
        </c:rich>
      </c:tx>
      <c:layout>
        <c:manualLayout>
          <c:xMode val="edge"/>
          <c:yMode val="edge"/>
          <c:x val="0.13888010600616668"/>
          <c:y val="2.298850574712643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'ASSISTENCIES CONSELLS 19-23 (2)'!$B$281:$B$289</c:f>
              <c:strCache>
                <c:ptCount val="9"/>
                <c:pt idx="0">
                  <c:v>38</c:v>
                </c:pt>
                <c:pt idx="1">
                  <c:v>31</c:v>
                </c:pt>
                <c:pt idx="2">
                  <c:v>22</c:v>
                </c:pt>
                <c:pt idx="3">
                  <c:v>25</c:v>
                </c:pt>
                <c:pt idx="4">
                  <c:v>26</c:v>
                </c:pt>
                <c:pt idx="5">
                  <c:v>2</c:v>
                </c:pt>
                <c:pt idx="6">
                  <c:v>2</c:v>
                </c:pt>
                <c:pt idx="7">
                  <c:v>21</c:v>
                </c:pt>
                <c:pt idx="8">
                  <c:v>36</c:v>
                </c:pt>
              </c:strCache>
            </c:strRef>
          </c:tx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'ASSISTENCIES CONSELLS 19-23 (2)'!$A$281:$A$289</c:f>
              <c:strCache>
                <c:ptCount val="9"/>
                <c:pt idx="0">
                  <c:v>Representant PSC</c:v>
                </c:pt>
                <c:pt idx="1">
                  <c:v>Representant d’ERC-AM</c:v>
                </c:pt>
                <c:pt idx="2">
                  <c:v>Representant CS</c:v>
                </c:pt>
                <c:pt idx="3">
                  <c:v>Representant Sumem+Junts</c:v>
                </c:pt>
                <c:pt idx="4">
                  <c:v>Representant CUP</c:v>
                </c:pt>
                <c:pt idx="5">
                  <c:v>Representant PPC</c:v>
                </c:pt>
                <c:pt idx="6">
                  <c:v>Representant VOX</c:v>
                </c:pt>
                <c:pt idx="7">
                  <c:v>Representant d'UAM</c:v>
                </c:pt>
                <c:pt idx="8">
                  <c:v>Representant ECP Calafell-ECG</c:v>
                </c:pt>
              </c:strCache>
            </c:strRef>
          </c:cat>
          <c:val>
            <c:numRef>
              <c:f>'ASSISTENCIES CONSELLS 19-23 (2)'!$B$281:$B$289</c:f>
              <c:numCache>
                <c:formatCode>General</c:formatCode>
                <c:ptCount val="9"/>
                <c:pt idx="0">
                  <c:v>38</c:v>
                </c:pt>
                <c:pt idx="1">
                  <c:v>31</c:v>
                </c:pt>
                <c:pt idx="2">
                  <c:v>22</c:v>
                </c:pt>
                <c:pt idx="3">
                  <c:v>25</c:v>
                </c:pt>
                <c:pt idx="4">
                  <c:v>26</c:v>
                </c:pt>
                <c:pt idx="5">
                  <c:v>2</c:v>
                </c:pt>
                <c:pt idx="6">
                  <c:v>2</c:v>
                </c:pt>
                <c:pt idx="7">
                  <c:v>21</c:v>
                </c:pt>
                <c:pt idx="8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6A1-B6E9-74858DAF7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02376"/>
        <c:axId val="124404728"/>
      </c:barChart>
      <c:catAx>
        <c:axId val="124402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s-ES"/>
          </a:p>
        </c:txPr>
        <c:crossAx val="124404728"/>
        <c:crosses val="autoZero"/>
        <c:auto val="1"/>
        <c:lblAlgn val="ctr"/>
        <c:lblOffset val="100"/>
        <c:noMultiLvlLbl val="0"/>
      </c:catAx>
      <c:valAx>
        <c:axId val="124404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402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aseline="0">
          <a:latin typeface="Frutiger LT 45 Light" pitchFamily="50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% Assistències grups municipals en els 34 consells celebrats</a:t>
            </a:r>
          </a:p>
        </c:rich>
      </c:tx>
      <c:layout>
        <c:manualLayout>
          <c:xMode val="edge"/>
          <c:yMode val="edge"/>
          <c:x val="0.13888010600616668"/>
          <c:y val="2.298850574712643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'ASSISTENCIES CONSELLS 19-23 (2)'!$A$281:$A$289</c:f>
              <c:strCache>
                <c:ptCount val="9"/>
                <c:pt idx="0">
                  <c:v>Representant PSC</c:v>
                </c:pt>
                <c:pt idx="1">
                  <c:v>Representant d’ERC-AM</c:v>
                </c:pt>
                <c:pt idx="2">
                  <c:v>Representant CS</c:v>
                </c:pt>
                <c:pt idx="3">
                  <c:v>Representant Sumem+Junts</c:v>
                </c:pt>
                <c:pt idx="4">
                  <c:v>Representant CUP</c:v>
                </c:pt>
                <c:pt idx="5">
                  <c:v>Representant PPC</c:v>
                </c:pt>
                <c:pt idx="6">
                  <c:v>Representant VOX</c:v>
                </c:pt>
                <c:pt idx="7">
                  <c:v>Representant d'UAM</c:v>
                </c:pt>
                <c:pt idx="8">
                  <c:v>Representant ECP Calafell-ECG</c:v>
                </c:pt>
              </c:strCache>
            </c:strRef>
          </c:cat>
          <c:val>
            <c:numRef>
              <c:f>'ASSISTENCIES CONSELLS 19-23 (2)'!$D$281:$D$289</c:f>
              <c:numCache>
                <c:formatCode>0.0</c:formatCode>
                <c:ptCount val="9"/>
                <c:pt idx="0">
                  <c:v>100</c:v>
                </c:pt>
                <c:pt idx="1">
                  <c:v>81.578947368421055</c:v>
                </c:pt>
                <c:pt idx="2">
                  <c:v>57.894736842105267</c:v>
                </c:pt>
                <c:pt idx="3">
                  <c:v>65.789473684210535</c:v>
                </c:pt>
                <c:pt idx="4">
                  <c:v>68.421052631578945</c:v>
                </c:pt>
                <c:pt idx="5">
                  <c:v>2</c:v>
                </c:pt>
                <c:pt idx="6">
                  <c:v>2.4516129032258065</c:v>
                </c:pt>
                <c:pt idx="7">
                  <c:v>55.26315789473685</c:v>
                </c:pt>
                <c:pt idx="8">
                  <c:v>94.73684210526315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4-4E9B-880D-B981B8296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99632"/>
        <c:axId val="124398456"/>
      </c:barChart>
      <c:catAx>
        <c:axId val="12439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s-ES"/>
          </a:p>
        </c:txPr>
        <c:crossAx val="124398456"/>
        <c:crosses val="autoZero"/>
        <c:auto val="1"/>
        <c:lblAlgn val="ctr"/>
        <c:lblOffset val="100"/>
        <c:noMultiLvlLbl val="0"/>
      </c:catAx>
      <c:valAx>
        <c:axId val="1243984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43996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aseline="0">
          <a:latin typeface="Frutiger LT 45 Light" pitchFamily="50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Frutiger LT 45 Light" pitchFamily="50" charset="0"/>
              </a:defRPr>
            </a:pPr>
            <a:r>
              <a:rPr lang="en-US" sz="1200">
                <a:latin typeface="Frutiger LT 45 Light" pitchFamily="50" charset="0"/>
              </a:rPr>
              <a:t>ASSISTÈNCI</a:t>
            </a:r>
            <a:r>
              <a:rPr lang="en-US" sz="1200" baseline="0">
                <a:latin typeface="Frutiger LT 45 Light" pitchFamily="50" charset="0"/>
              </a:rPr>
              <a:t>A MITJA A CONSELL MUNICIPALS</a:t>
            </a:r>
            <a:endParaRPr lang="en-US" sz="1200">
              <a:latin typeface="Frutiger LT 45 Light" pitchFamily="50" charset="0"/>
            </a:endParaRPr>
          </a:p>
        </c:rich>
      </c:tx>
      <c:layout>
        <c:manualLayout>
          <c:xMode val="edge"/>
          <c:yMode val="edge"/>
          <c:x val="0.35762947214015828"/>
          <c:y val="4.269293924466338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'ASSISTENCIES CONSELLS 23-27'!$A$181:$A$187</c:f>
              <c:strCache>
                <c:ptCount val="7"/>
                <c:pt idx="0">
                  <c:v>CONSELL CIUTADA</c:v>
                </c:pt>
                <c:pt idx="1">
                  <c:v>CONSELL CALAFELL</c:v>
                </c:pt>
                <c:pt idx="2">
                  <c:v>CONSELL SEGUR</c:v>
                </c:pt>
                <c:pt idx="3">
                  <c:v>CONSELL URBANITZACIONS</c:v>
                </c:pt>
                <c:pt idx="4">
                  <c:v>CONSELL SOCIAL</c:v>
                </c:pt>
                <c:pt idx="5">
                  <c:v>CONSELL ESPORTS</c:v>
                </c:pt>
                <c:pt idx="6">
                  <c:v>CONSELL CULTURA</c:v>
                </c:pt>
              </c:strCache>
            </c:strRef>
          </c:tx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aseline="0">
                    <a:latin typeface="Frutiger LT 45 Light" pitchFamily="50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'ASSISTENCIES CONSELLS 23-27'!$A$181:$A$187</c:f>
              <c:strCache>
                <c:ptCount val="7"/>
                <c:pt idx="0">
                  <c:v>CONSELL CIUTADA</c:v>
                </c:pt>
                <c:pt idx="1">
                  <c:v>CONSELL CALAFELL</c:v>
                </c:pt>
                <c:pt idx="2">
                  <c:v>CONSELL SEGUR</c:v>
                </c:pt>
                <c:pt idx="3">
                  <c:v>CONSELL URBANITZACIONS</c:v>
                </c:pt>
                <c:pt idx="4">
                  <c:v>CONSELL SOCIAL</c:v>
                </c:pt>
                <c:pt idx="5">
                  <c:v>CONSELL ESPORTS</c:v>
                </c:pt>
                <c:pt idx="6">
                  <c:v>CONSELL CULTURA</c:v>
                </c:pt>
              </c:strCache>
            </c:strRef>
          </c:cat>
          <c:val>
            <c:numRef>
              <c:f>'ASSISTENCIES CONSELLS 23-27'!$M$181:$M$187</c:f>
              <c:numCache>
                <c:formatCode>0.0</c:formatCode>
                <c:ptCount val="7"/>
                <c:pt idx="0">
                  <c:v>85.714285714285708</c:v>
                </c:pt>
                <c:pt idx="1">
                  <c:v>147.61904761904762</c:v>
                </c:pt>
                <c:pt idx="2">
                  <c:v>161.9047619047619</c:v>
                </c:pt>
                <c:pt idx="3">
                  <c:v>142.85714285714283</c:v>
                </c:pt>
                <c:pt idx="4">
                  <c:v>61.904761904761905</c:v>
                </c:pt>
                <c:pt idx="5">
                  <c:v>76.731601731601728</c:v>
                </c:pt>
                <c:pt idx="6">
                  <c:v>77.272727272727266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B-4642-B6B2-FDDEF81AA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98064"/>
        <c:axId val="124404336"/>
      </c:barChart>
      <c:catAx>
        <c:axId val="1243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aseline="0">
                <a:latin typeface="Frutiger LT 45 Light" pitchFamily="50" charset="0"/>
              </a:defRPr>
            </a:pPr>
            <a:endParaRPr lang="es-ES"/>
          </a:p>
        </c:txPr>
        <c:crossAx val="124404336"/>
        <c:crosses val="autoZero"/>
        <c:auto val="1"/>
        <c:lblAlgn val="ctr"/>
        <c:lblOffset val="100"/>
        <c:noMultiLvlLbl val="0"/>
      </c:catAx>
      <c:valAx>
        <c:axId val="1244043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100" baseline="0">
                <a:latin typeface="Frutiger LT 45 Light" pitchFamily="50" charset="0"/>
              </a:defRPr>
            </a:pPr>
            <a:endParaRPr lang="es-ES"/>
          </a:p>
        </c:txPr>
        <c:crossAx val="12439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Assistències grups municipals en els  consells celebrats 2023-2027</a:t>
            </a:r>
          </a:p>
        </c:rich>
      </c:tx>
      <c:layout>
        <c:manualLayout>
          <c:xMode val="edge"/>
          <c:yMode val="edge"/>
          <c:x val="0.13888010600616668"/>
          <c:y val="2.298850574712643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'ASSISTENCIES CONSELLS 23-27 (2)'!$B$274:$B$280</c:f>
              <c:strCache>
                <c:ptCount val="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</c:v>
                </c:pt>
                <c:pt idx="4">
                  <c:v>14</c:v>
                </c:pt>
                <c:pt idx="5">
                  <c:v>14</c:v>
                </c:pt>
                <c:pt idx="6">
                  <c:v>2</c:v>
                </c:pt>
              </c:strCache>
            </c:strRef>
          </c:tx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'ASSISTENCIES CONSELLS 23-27 (2)'!$A$274:$A$280</c:f>
              <c:strCache>
                <c:ptCount val="7"/>
                <c:pt idx="0">
                  <c:v>Representant PSC</c:v>
                </c:pt>
                <c:pt idx="1">
                  <c:v>Representant JUNTS</c:v>
                </c:pt>
                <c:pt idx="2">
                  <c:v>Representant d’ERC-AM</c:v>
                </c:pt>
                <c:pt idx="3">
                  <c:v>Representant CUP</c:v>
                </c:pt>
                <c:pt idx="4">
                  <c:v>Representant PPC</c:v>
                </c:pt>
                <c:pt idx="5">
                  <c:v>Representant VOX</c:v>
                </c:pt>
                <c:pt idx="6">
                  <c:v>Representant d'UAM</c:v>
                </c:pt>
              </c:strCache>
            </c:strRef>
          </c:cat>
          <c:val>
            <c:numRef>
              <c:f>'ASSISTENCIES CONSELLS 23-27 (2)'!$B$274:$B$280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</c:v>
                </c:pt>
                <c:pt idx="4">
                  <c:v>14</c:v>
                </c:pt>
                <c:pt idx="5">
                  <c:v>14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4-4695-AA3A-1BECCC205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02376"/>
        <c:axId val="124404728"/>
      </c:barChart>
      <c:catAx>
        <c:axId val="124402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s-ES"/>
          </a:p>
        </c:txPr>
        <c:crossAx val="124404728"/>
        <c:crosses val="autoZero"/>
        <c:auto val="1"/>
        <c:lblAlgn val="ctr"/>
        <c:lblOffset val="100"/>
        <c:noMultiLvlLbl val="0"/>
      </c:catAx>
      <c:valAx>
        <c:axId val="124404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402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aseline="0">
          <a:latin typeface="Frutiger LT 45 Light" pitchFamily="50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% Assistències grups municipals en els  consells celebrats 2023-2027</a:t>
            </a:r>
          </a:p>
        </c:rich>
      </c:tx>
      <c:layout>
        <c:manualLayout>
          <c:xMode val="edge"/>
          <c:yMode val="edge"/>
          <c:x val="0.13888010600616668"/>
          <c:y val="2.298850574712643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AF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'ASSISTENCIES CONSELLS 23-27 (2)'!$A$274:$A$280</c:f>
              <c:strCache>
                <c:ptCount val="7"/>
                <c:pt idx="0">
                  <c:v>Representant PSC</c:v>
                </c:pt>
                <c:pt idx="1">
                  <c:v>Representant JUNTS</c:v>
                </c:pt>
                <c:pt idx="2">
                  <c:v>Representant d’ERC-AM</c:v>
                </c:pt>
                <c:pt idx="3">
                  <c:v>Representant CUP</c:v>
                </c:pt>
                <c:pt idx="4">
                  <c:v>Representant PPC</c:v>
                </c:pt>
                <c:pt idx="5">
                  <c:v>Representant VOX</c:v>
                </c:pt>
                <c:pt idx="6">
                  <c:v>Representant d'UAM</c:v>
                </c:pt>
              </c:strCache>
            </c:strRef>
          </c:cat>
          <c:val>
            <c:numRef>
              <c:f>'ASSISTENCIES CONSELLS 23-27 (2)'!$D$274:$D$280</c:f>
              <c:numCache>
                <c:formatCode>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7.1428571428571423</c:v>
                </c:pt>
                <c:pt idx="4">
                  <c:v>100</c:v>
                </c:pt>
                <c:pt idx="5">
                  <c:v>100</c:v>
                </c:pt>
                <c:pt idx="6">
                  <c:v>14.285714285714285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8-4CBE-8C8E-061BCDB5C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99632"/>
        <c:axId val="124398456"/>
      </c:barChart>
      <c:catAx>
        <c:axId val="12439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s-ES"/>
          </a:p>
        </c:txPr>
        <c:crossAx val="124398456"/>
        <c:crosses val="autoZero"/>
        <c:auto val="1"/>
        <c:lblAlgn val="ctr"/>
        <c:lblOffset val="100"/>
        <c:noMultiLvlLbl val="0"/>
      </c:catAx>
      <c:valAx>
        <c:axId val="1243984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43996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aseline="0">
          <a:latin typeface="Frutiger LT 45 Light" pitchFamily="50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206</xdr:row>
      <xdr:rowOff>95250</xdr:rowOff>
    </xdr:from>
    <xdr:to>
      <xdr:col>12</xdr:col>
      <xdr:colOff>952500</xdr:colOff>
      <xdr:row>226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289</xdr:row>
      <xdr:rowOff>161925</xdr:rowOff>
    </xdr:from>
    <xdr:to>
      <xdr:col>2</xdr:col>
      <xdr:colOff>600074</xdr:colOff>
      <xdr:row>310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310</xdr:row>
      <xdr:rowOff>142875</xdr:rowOff>
    </xdr:from>
    <xdr:to>
      <xdr:col>2</xdr:col>
      <xdr:colOff>590550</xdr:colOff>
      <xdr:row>331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187</xdr:row>
      <xdr:rowOff>95250</xdr:rowOff>
    </xdr:from>
    <xdr:to>
      <xdr:col>12</xdr:col>
      <xdr:colOff>952500</xdr:colOff>
      <xdr:row>207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281</xdr:row>
      <xdr:rowOff>57149</xdr:rowOff>
    </xdr:from>
    <xdr:to>
      <xdr:col>3</xdr:col>
      <xdr:colOff>552449</xdr:colOff>
      <xdr:row>301</xdr:row>
      <xdr:rowOff>28574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302</xdr:row>
      <xdr:rowOff>28575</xdr:rowOff>
    </xdr:from>
    <xdr:to>
      <xdr:col>3</xdr:col>
      <xdr:colOff>571500</xdr:colOff>
      <xdr:row>322</xdr:row>
      <xdr:rowOff>76200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pane ySplit="1" topLeftCell="A2" activePane="bottomLeft" state="frozen"/>
      <selection pane="bottomLeft" activeCell="C5" sqref="C5"/>
    </sheetView>
  </sheetViews>
  <sheetFormatPr baseColWidth="10" defaultColWidth="9.140625" defaultRowHeight="15" x14ac:dyDescent="0.25"/>
  <cols>
    <col min="1" max="1" width="0" style="33" hidden="1" customWidth="1"/>
    <col min="2" max="2" width="8.85546875" style="33" bestFit="1" customWidth="1"/>
    <col min="3" max="3" width="14.5703125" style="33" bestFit="1" customWidth="1"/>
    <col min="4" max="4" width="22.42578125" style="33" bestFit="1" customWidth="1"/>
    <col min="5" max="5" width="7.85546875" style="33" bestFit="1" customWidth="1"/>
    <col min="6" max="6" width="20.85546875" style="33" bestFit="1" customWidth="1"/>
    <col min="7" max="7" width="12.5703125" style="33" customWidth="1"/>
    <col min="8" max="8" width="7.7109375" style="33" bestFit="1" customWidth="1"/>
    <col min="9" max="9" width="43.42578125" style="33" bestFit="1" customWidth="1"/>
    <col min="10" max="10" width="9" style="33" customWidth="1"/>
    <col min="11" max="11" width="12.140625" style="33" customWidth="1"/>
    <col min="12" max="12" width="49.7109375" style="33" customWidth="1"/>
    <col min="13" max="13" width="31" style="33" customWidth="1"/>
    <col min="14" max="14" width="43" style="33" bestFit="1" customWidth="1"/>
    <col min="15" max="15" width="21.7109375" style="33" customWidth="1"/>
    <col min="16" max="257" width="9.140625" style="33"/>
    <col min="258" max="258" width="8.85546875" style="33" bestFit="1" customWidth="1"/>
    <col min="259" max="259" width="14.5703125" style="33" bestFit="1" customWidth="1"/>
    <col min="260" max="260" width="22.42578125" style="33" bestFit="1" customWidth="1"/>
    <col min="261" max="261" width="7.85546875" style="33" bestFit="1" customWidth="1"/>
    <col min="262" max="262" width="20.85546875" style="33" bestFit="1" customWidth="1"/>
    <col min="263" max="263" width="12.5703125" style="33" customWidth="1"/>
    <col min="264" max="264" width="7.7109375" style="33" bestFit="1" customWidth="1"/>
    <col min="265" max="265" width="43.42578125" style="33" bestFit="1" customWidth="1"/>
    <col min="266" max="266" width="9" style="33" customWidth="1"/>
    <col min="267" max="267" width="12.140625" style="33" customWidth="1"/>
    <col min="268" max="268" width="49.7109375" style="33" customWidth="1"/>
    <col min="269" max="269" width="31" style="33" customWidth="1"/>
    <col min="270" max="270" width="43" style="33" bestFit="1" customWidth="1"/>
    <col min="271" max="271" width="21.7109375" style="33" customWidth="1"/>
    <col min="272" max="513" width="9.140625" style="33"/>
    <col min="514" max="514" width="8.85546875" style="33" bestFit="1" customWidth="1"/>
    <col min="515" max="515" width="14.5703125" style="33" bestFit="1" customWidth="1"/>
    <col min="516" max="516" width="22.42578125" style="33" bestFit="1" customWidth="1"/>
    <col min="517" max="517" width="7.85546875" style="33" bestFit="1" customWidth="1"/>
    <col min="518" max="518" width="20.85546875" style="33" bestFit="1" customWidth="1"/>
    <col min="519" max="519" width="12.5703125" style="33" customWidth="1"/>
    <col min="520" max="520" width="7.7109375" style="33" bestFit="1" customWidth="1"/>
    <col min="521" max="521" width="43.42578125" style="33" bestFit="1" customWidth="1"/>
    <col min="522" max="522" width="9" style="33" customWidth="1"/>
    <col min="523" max="523" width="12.140625" style="33" customWidth="1"/>
    <col min="524" max="524" width="49.7109375" style="33" customWidth="1"/>
    <col min="525" max="525" width="31" style="33" customWidth="1"/>
    <col min="526" max="526" width="43" style="33" bestFit="1" customWidth="1"/>
    <col min="527" max="527" width="21.7109375" style="33" customWidth="1"/>
    <col min="528" max="769" width="9.140625" style="33"/>
    <col min="770" max="770" width="8.85546875" style="33" bestFit="1" customWidth="1"/>
    <col min="771" max="771" width="14.5703125" style="33" bestFit="1" customWidth="1"/>
    <col min="772" max="772" width="22.42578125" style="33" bestFit="1" customWidth="1"/>
    <col min="773" max="773" width="7.85546875" style="33" bestFit="1" customWidth="1"/>
    <col min="774" max="774" width="20.85546875" style="33" bestFit="1" customWidth="1"/>
    <col min="775" max="775" width="12.5703125" style="33" customWidth="1"/>
    <col min="776" max="776" width="7.7109375" style="33" bestFit="1" customWidth="1"/>
    <col min="777" max="777" width="43.42578125" style="33" bestFit="1" customWidth="1"/>
    <col min="778" max="778" width="9" style="33" customWidth="1"/>
    <col min="779" max="779" width="12.140625" style="33" customWidth="1"/>
    <col min="780" max="780" width="49.7109375" style="33" customWidth="1"/>
    <col min="781" max="781" width="31" style="33" customWidth="1"/>
    <col min="782" max="782" width="43" style="33" bestFit="1" customWidth="1"/>
    <col min="783" max="783" width="21.7109375" style="33" customWidth="1"/>
    <col min="784" max="1025" width="9.140625" style="33"/>
    <col min="1026" max="1026" width="8.85546875" style="33" bestFit="1" customWidth="1"/>
    <col min="1027" max="1027" width="14.5703125" style="33" bestFit="1" customWidth="1"/>
    <col min="1028" max="1028" width="22.42578125" style="33" bestFit="1" customWidth="1"/>
    <col min="1029" max="1029" width="7.85546875" style="33" bestFit="1" customWidth="1"/>
    <col min="1030" max="1030" width="20.85546875" style="33" bestFit="1" customWidth="1"/>
    <col min="1031" max="1031" width="12.5703125" style="33" customWidth="1"/>
    <col min="1032" max="1032" width="7.7109375" style="33" bestFit="1" customWidth="1"/>
    <col min="1033" max="1033" width="43.42578125" style="33" bestFit="1" customWidth="1"/>
    <col min="1034" max="1034" width="9" style="33" customWidth="1"/>
    <col min="1035" max="1035" width="12.140625" style="33" customWidth="1"/>
    <col min="1036" max="1036" width="49.7109375" style="33" customWidth="1"/>
    <col min="1037" max="1037" width="31" style="33" customWidth="1"/>
    <col min="1038" max="1038" width="43" style="33" bestFit="1" customWidth="1"/>
    <col min="1039" max="1039" width="21.7109375" style="33" customWidth="1"/>
    <col min="1040" max="1281" width="9.140625" style="33"/>
    <col min="1282" max="1282" width="8.85546875" style="33" bestFit="1" customWidth="1"/>
    <col min="1283" max="1283" width="14.5703125" style="33" bestFit="1" customWidth="1"/>
    <col min="1284" max="1284" width="22.42578125" style="33" bestFit="1" customWidth="1"/>
    <col min="1285" max="1285" width="7.85546875" style="33" bestFit="1" customWidth="1"/>
    <col min="1286" max="1286" width="20.85546875" style="33" bestFit="1" customWidth="1"/>
    <col min="1287" max="1287" width="12.5703125" style="33" customWidth="1"/>
    <col min="1288" max="1288" width="7.7109375" style="33" bestFit="1" customWidth="1"/>
    <col min="1289" max="1289" width="43.42578125" style="33" bestFit="1" customWidth="1"/>
    <col min="1290" max="1290" width="9" style="33" customWidth="1"/>
    <col min="1291" max="1291" width="12.140625" style="33" customWidth="1"/>
    <col min="1292" max="1292" width="49.7109375" style="33" customWidth="1"/>
    <col min="1293" max="1293" width="31" style="33" customWidth="1"/>
    <col min="1294" max="1294" width="43" style="33" bestFit="1" customWidth="1"/>
    <col min="1295" max="1295" width="21.7109375" style="33" customWidth="1"/>
    <col min="1296" max="1537" width="9.140625" style="33"/>
    <col min="1538" max="1538" width="8.85546875" style="33" bestFit="1" customWidth="1"/>
    <col min="1539" max="1539" width="14.5703125" style="33" bestFit="1" customWidth="1"/>
    <col min="1540" max="1540" width="22.42578125" style="33" bestFit="1" customWidth="1"/>
    <col min="1541" max="1541" width="7.85546875" style="33" bestFit="1" customWidth="1"/>
    <col min="1542" max="1542" width="20.85546875" style="33" bestFit="1" customWidth="1"/>
    <col min="1543" max="1543" width="12.5703125" style="33" customWidth="1"/>
    <col min="1544" max="1544" width="7.7109375" style="33" bestFit="1" customWidth="1"/>
    <col min="1545" max="1545" width="43.42578125" style="33" bestFit="1" customWidth="1"/>
    <col min="1546" max="1546" width="9" style="33" customWidth="1"/>
    <col min="1547" max="1547" width="12.140625" style="33" customWidth="1"/>
    <col min="1548" max="1548" width="49.7109375" style="33" customWidth="1"/>
    <col min="1549" max="1549" width="31" style="33" customWidth="1"/>
    <col min="1550" max="1550" width="43" style="33" bestFit="1" customWidth="1"/>
    <col min="1551" max="1551" width="21.7109375" style="33" customWidth="1"/>
    <col min="1552" max="1793" width="9.140625" style="33"/>
    <col min="1794" max="1794" width="8.85546875" style="33" bestFit="1" customWidth="1"/>
    <col min="1795" max="1795" width="14.5703125" style="33" bestFit="1" customWidth="1"/>
    <col min="1796" max="1796" width="22.42578125" style="33" bestFit="1" customWidth="1"/>
    <col min="1797" max="1797" width="7.85546875" style="33" bestFit="1" customWidth="1"/>
    <col min="1798" max="1798" width="20.85546875" style="33" bestFit="1" customWidth="1"/>
    <col min="1799" max="1799" width="12.5703125" style="33" customWidth="1"/>
    <col min="1800" max="1800" width="7.7109375" style="33" bestFit="1" customWidth="1"/>
    <col min="1801" max="1801" width="43.42578125" style="33" bestFit="1" customWidth="1"/>
    <col min="1802" max="1802" width="9" style="33" customWidth="1"/>
    <col min="1803" max="1803" width="12.140625" style="33" customWidth="1"/>
    <col min="1804" max="1804" width="49.7109375" style="33" customWidth="1"/>
    <col min="1805" max="1805" width="31" style="33" customWidth="1"/>
    <col min="1806" max="1806" width="43" style="33" bestFit="1" customWidth="1"/>
    <col min="1807" max="1807" width="21.7109375" style="33" customWidth="1"/>
    <col min="1808" max="2049" width="9.140625" style="33"/>
    <col min="2050" max="2050" width="8.85546875" style="33" bestFit="1" customWidth="1"/>
    <col min="2051" max="2051" width="14.5703125" style="33" bestFit="1" customWidth="1"/>
    <col min="2052" max="2052" width="22.42578125" style="33" bestFit="1" customWidth="1"/>
    <col min="2053" max="2053" width="7.85546875" style="33" bestFit="1" customWidth="1"/>
    <col min="2054" max="2054" width="20.85546875" style="33" bestFit="1" customWidth="1"/>
    <col min="2055" max="2055" width="12.5703125" style="33" customWidth="1"/>
    <col min="2056" max="2056" width="7.7109375" style="33" bestFit="1" customWidth="1"/>
    <col min="2057" max="2057" width="43.42578125" style="33" bestFit="1" customWidth="1"/>
    <col min="2058" max="2058" width="9" style="33" customWidth="1"/>
    <col min="2059" max="2059" width="12.140625" style="33" customWidth="1"/>
    <col min="2060" max="2060" width="49.7109375" style="33" customWidth="1"/>
    <col min="2061" max="2061" width="31" style="33" customWidth="1"/>
    <col min="2062" max="2062" width="43" style="33" bestFit="1" customWidth="1"/>
    <col min="2063" max="2063" width="21.7109375" style="33" customWidth="1"/>
    <col min="2064" max="2305" width="9.140625" style="33"/>
    <col min="2306" max="2306" width="8.85546875" style="33" bestFit="1" customWidth="1"/>
    <col min="2307" max="2307" width="14.5703125" style="33" bestFit="1" customWidth="1"/>
    <col min="2308" max="2308" width="22.42578125" style="33" bestFit="1" customWidth="1"/>
    <col min="2309" max="2309" width="7.85546875" style="33" bestFit="1" customWidth="1"/>
    <col min="2310" max="2310" width="20.85546875" style="33" bestFit="1" customWidth="1"/>
    <col min="2311" max="2311" width="12.5703125" style="33" customWidth="1"/>
    <col min="2312" max="2312" width="7.7109375" style="33" bestFit="1" customWidth="1"/>
    <col min="2313" max="2313" width="43.42578125" style="33" bestFit="1" customWidth="1"/>
    <col min="2314" max="2314" width="9" style="33" customWidth="1"/>
    <col min="2315" max="2315" width="12.140625" style="33" customWidth="1"/>
    <col min="2316" max="2316" width="49.7109375" style="33" customWidth="1"/>
    <col min="2317" max="2317" width="31" style="33" customWidth="1"/>
    <col min="2318" max="2318" width="43" style="33" bestFit="1" customWidth="1"/>
    <col min="2319" max="2319" width="21.7109375" style="33" customWidth="1"/>
    <col min="2320" max="2561" width="9.140625" style="33"/>
    <col min="2562" max="2562" width="8.85546875" style="33" bestFit="1" customWidth="1"/>
    <col min="2563" max="2563" width="14.5703125" style="33" bestFit="1" customWidth="1"/>
    <col min="2564" max="2564" width="22.42578125" style="33" bestFit="1" customWidth="1"/>
    <col min="2565" max="2565" width="7.85546875" style="33" bestFit="1" customWidth="1"/>
    <col min="2566" max="2566" width="20.85546875" style="33" bestFit="1" customWidth="1"/>
    <col min="2567" max="2567" width="12.5703125" style="33" customWidth="1"/>
    <col min="2568" max="2568" width="7.7109375" style="33" bestFit="1" customWidth="1"/>
    <col min="2569" max="2569" width="43.42578125" style="33" bestFit="1" customWidth="1"/>
    <col min="2570" max="2570" width="9" style="33" customWidth="1"/>
    <col min="2571" max="2571" width="12.140625" style="33" customWidth="1"/>
    <col min="2572" max="2572" width="49.7109375" style="33" customWidth="1"/>
    <col min="2573" max="2573" width="31" style="33" customWidth="1"/>
    <col min="2574" max="2574" width="43" style="33" bestFit="1" customWidth="1"/>
    <col min="2575" max="2575" width="21.7109375" style="33" customWidth="1"/>
    <col min="2576" max="2817" width="9.140625" style="33"/>
    <col min="2818" max="2818" width="8.85546875" style="33" bestFit="1" customWidth="1"/>
    <col min="2819" max="2819" width="14.5703125" style="33" bestFit="1" customWidth="1"/>
    <col min="2820" max="2820" width="22.42578125" style="33" bestFit="1" customWidth="1"/>
    <col min="2821" max="2821" width="7.85546875" style="33" bestFit="1" customWidth="1"/>
    <col min="2822" max="2822" width="20.85546875" style="33" bestFit="1" customWidth="1"/>
    <col min="2823" max="2823" width="12.5703125" style="33" customWidth="1"/>
    <col min="2824" max="2824" width="7.7109375" style="33" bestFit="1" customWidth="1"/>
    <col min="2825" max="2825" width="43.42578125" style="33" bestFit="1" customWidth="1"/>
    <col min="2826" max="2826" width="9" style="33" customWidth="1"/>
    <col min="2827" max="2827" width="12.140625" style="33" customWidth="1"/>
    <col min="2828" max="2828" width="49.7109375" style="33" customWidth="1"/>
    <col min="2829" max="2829" width="31" style="33" customWidth="1"/>
    <col min="2830" max="2830" width="43" style="33" bestFit="1" customWidth="1"/>
    <col min="2831" max="2831" width="21.7109375" style="33" customWidth="1"/>
    <col min="2832" max="3073" width="9.140625" style="33"/>
    <col min="3074" max="3074" width="8.85546875" style="33" bestFit="1" customWidth="1"/>
    <col min="3075" max="3075" width="14.5703125" style="33" bestFit="1" customWidth="1"/>
    <col min="3076" max="3076" width="22.42578125" style="33" bestFit="1" customWidth="1"/>
    <col min="3077" max="3077" width="7.85546875" style="33" bestFit="1" customWidth="1"/>
    <col min="3078" max="3078" width="20.85546875" style="33" bestFit="1" customWidth="1"/>
    <col min="3079" max="3079" width="12.5703125" style="33" customWidth="1"/>
    <col min="3080" max="3080" width="7.7109375" style="33" bestFit="1" customWidth="1"/>
    <col min="3081" max="3081" width="43.42578125" style="33" bestFit="1" customWidth="1"/>
    <col min="3082" max="3082" width="9" style="33" customWidth="1"/>
    <col min="3083" max="3083" width="12.140625" style="33" customWidth="1"/>
    <col min="3084" max="3084" width="49.7109375" style="33" customWidth="1"/>
    <col min="3085" max="3085" width="31" style="33" customWidth="1"/>
    <col min="3086" max="3086" width="43" style="33" bestFit="1" customWidth="1"/>
    <col min="3087" max="3087" width="21.7109375" style="33" customWidth="1"/>
    <col min="3088" max="3329" width="9.140625" style="33"/>
    <col min="3330" max="3330" width="8.85546875" style="33" bestFit="1" customWidth="1"/>
    <col min="3331" max="3331" width="14.5703125" style="33" bestFit="1" customWidth="1"/>
    <col min="3332" max="3332" width="22.42578125" style="33" bestFit="1" customWidth="1"/>
    <col min="3333" max="3333" width="7.85546875" style="33" bestFit="1" customWidth="1"/>
    <col min="3334" max="3334" width="20.85546875" style="33" bestFit="1" customWidth="1"/>
    <col min="3335" max="3335" width="12.5703125" style="33" customWidth="1"/>
    <col min="3336" max="3336" width="7.7109375" style="33" bestFit="1" customWidth="1"/>
    <col min="3337" max="3337" width="43.42578125" style="33" bestFit="1" customWidth="1"/>
    <col min="3338" max="3338" width="9" style="33" customWidth="1"/>
    <col min="3339" max="3339" width="12.140625" style="33" customWidth="1"/>
    <col min="3340" max="3340" width="49.7109375" style="33" customWidth="1"/>
    <col min="3341" max="3341" width="31" style="33" customWidth="1"/>
    <col min="3342" max="3342" width="43" style="33" bestFit="1" customWidth="1"/>
    <col min="3343" max="3343" width="21.7109375" style="33" customWidth="1"/>
    <col min="3344" max="3585" width="9.140625" style="33"/>
    <col min="3586" max="3586" width="8.85546875" style="33" bestFit="1" customWidth="1"/>
    <col min="3587" max="3587" width="14.5703125" style="33" bestFit="1" customWidth="1"/>
    <col min="3588" max="3588" width="22.42578125" style="33" bestFit="1" customWidth="1"/>
    <col min="3589" max="3589" width="7.85546875" style="33" bestFit="1" customWidth="1"/>
    <col min="3590" max="3590" width="20.85546875" style="33" bestFit="1" customWidth="1"/>
    <col min="3591" max="3591" width="12.5703125" style="33" customWidth="1"/>
    <col min="3592" max="3592" width="7.7109375" style="33" bestFit="1" customWidth="1"/>
    <col min="3593" max="3593" width="43.42578125" style="33" bestFit="1" customWidth="1"/>
    <col min="3594" max="3594" width="9" style="33" customWidth="1"/>
    <col min="3595" max="3595" width="12.140625" style="33" customWidth="1"/>
    <col min="3596" max="3596" width="49.7109375" style="33" customWidth="1"/>
    <col min="3597" max="3597" width="31" style="33" customWidth="1"/>
    <col min="3598" max="3598" width="43" style="33" bestFit="1" customWidth="1"/>
    <col min="3599" max="3599" width="21.7109375" style="33" customWidth="1"/>
    <col min="3600" max="3841" width="9.140625" style="33"/>
    <col min="3842" max="3842" width="8.85546875" style="33" bestFit="1" customWidth="1"/>
    <col min="3843" max="3843" width="14.5703125" style="33" bestFit="1" customWidth="1"/>
    <col min="3844" max="3844" width="22.42578125" style="33" bestFit="1" customWidth="1"/>
    <col min="3845" max="3845" width="7.85546875" style="33" bestFit="1" customWidth="1"/>
    <col min="3846" max="3846" width="20.85546875" style="33" bestFit="1" customWidth="1"/>
    <col min="3847" max="3847" width="12.5703125" style="33" customWidth="1"/>
    <col min="3848" max="3848" width="7.7109375" style="33" bestFit="1" customWidth="1"/>
    <col min="3849" max="3849" width="43.42578125" style="33" bestFit="1" customWidth="1"/>
    <col min="3850" max="3850" width="9" style="33" customWidth="1"/>
    <col min="3851" max="3851" width="12.140625" style="33" customWidth="1"/>
    <col min="3852" max="3852" width="49.7109375" style="33" customWidth="1"/>
    <col min="3853" max="3853" width="31" style="33" customWidth="1"/>
    <col min="3854" max="3854" width="43" style="33" bestFit="1" customWidth="1"/>
    <col min="3855" max="3855" width="21.7109375" style="33" customWidth="1"/>
    <col min="3856" max="4097" width="9.140625" style="33"/>
    <col min="4098" max="4098" width="8.85546875" style="33" bestFit="1" customWidth="1"/>
    <col min="4099" max="4099" width="14.5703125" style="33" bestFit="1" customWidth="1"/>
    <col min="4100" max="4100" width="22.42578125" style="33" bestFit="1" customWidth="1"/>
    <col min="4101" max="4101" width="7.85546875" style="33" bestFit="1" customWidth="1"/>
    <col min="4102" max="4102" width="20.85546875" style="33" bestFit="1" customWidth="1"/>
    <col min="4103" max="4103" width="12.5703125" style="33" customWidth="1"/>
    <col min="4104" max="4104" width="7.7109375" style="33" bestFit="1" customWidth="1"/>
    <col min="4105" max="4105" width="43.42578125" style="33" bestFit="1" customWidth="1"/>
    <col min="4106" max="4106" width="9" style="33" customWidth="1"/>
    <col min="4107" max="4107" width="12.140625" style="33" customWidth="1"/>
    <col min="4108" max="4108" width="49.7109375" style="33" customWidth="1"/>
    <col min="4109" max="4109" width="31" style="33" customWidth="1"/>
    <col min="4110" max="4110" width="43" style="33" bestFit="1" customWidth="1"/>
    <col min="4111" max="4111" width="21.7109375" style="33" customWidth="1"/>
    <col min="4112" max="4353" width="9.140625" style="33"/>
    <col min="4354" max="4354" width="8.85546875" style="33" bestFit="1" customWidth="1"/>
    <col min="4355" max="4355" width="14.5703125" style="33" bestFit="1" customWidth="1"/>
    <col min="4356" max="4356" width="22.42578125" style="33" bestFit="1" customWidth="1"/>
    <col min="4357" max="4357" width="7.85546875" style="33" bestFit="1" customWidth="1"/>
    <col min="4358" max="4358" width="20.85546875" style="33" bestFit="1" customWidth="1"/>
    <col min="4359" max="4359" width="12.5703125" style="33" customWidth="1"/>
    <col min="4360" max="4360" width="7.7109375" style="33" bestFit="1" customWidth="1"/>
    <col min="4361" max="4361" width="43.42578125" style="33" bestFit="1" customWidth="1"/>
    <col min="4362" max="4362" width="9" style="33" customWidth="1"/>
    <col min="4363" max="4363" width="12.140625" style="33" customWidth="1"/>
    <col min="4364" max="4364" width="49.7109375" style="33" customWidth="1"/>
    <col min="4365" max="4365" width="31" style="33" customWidth="1"/>
    <col min="4366" max="4366" width="43" style="33" bestFit="1" customWidth="1"/>
    <col min="4367" max="4367" width="21.7109375" style="33" customWidth="1"/>
    <col min="4368" max="4609" width="9.140625" style="33"/>
    <col min="4610" max="4610" width="8.85546875" style="33" bestFit="1" customWidth="1"/>
    <col min="4611" max="4611" width="14.5703125" style="33" bestFit="1" customWidth="1"/>
    <col min="4612" max="4612" width="22.42578125" style="33" bestFit="1" customWidth="1"/>
    <col min="4613" max="4613" width="7.85546875" style="33" bestFit="1" customWidth="1"/>
    <col min="4614" max="4614" width="20.85546875" style="33" bestFit="1" customWidth="1"/>
    <col min="4615" max="4615" width="12.5703125" style="33" customWidth="1"/>
    <col min="4616" max="4616" width="7.7109375" style="33" bestFit="1" customWidth="1"/>
    <col min="4617" max="4617" width="43.42578125" style="33" bestFit="1" customWidth="1"/>
    <col min="4618" max="4618" width="9" style="33" customWidth="1"/>
    <col min="4619" max="4619" width="12.140625" style="33" customWidth="1"/>
    <col min="4620" max="4620" width="49.7109375" style="33" customWidth="1"/>
    <col min="4621" max="4621" width="31" style="33" customWidth="1"/>
    <col min="4622" max="4622" width="43" style="33" bestFit="1" customWidth="1"/>
    <col min="4623" max="4623" width="21.7109375" style="33" customWidth="1"/>
    <col min="4624" max="4865" width="9.140625" style="33"/>
    <col min="4866" max="4866" width="8.85546875" style="33" bestFit="1" customWidth="1"/>
    <col min="4867" max="4867" width="14.5703125" style="33" bestFit="1" customWidth="1"/>
    <col min="4868" max="4868" width="22.42578125" style="33" bestFit="1" customWidth="1"/>
    <col min="4869" max="4869" width="7.85546875" style="33" bestFit="1" customWidth="1"/>
    <col min="4870" max="4870" width="20.85546875" style="33" bestFit="1" customWidth="1"/>
    <col min="4871" max="4871" width="12.5703125" style="33" customWidth="1"/>
    <col min="4872" max="4872" width="7.7109375" style="33" bestFit="1" customWidth="1"/>
    <col min="4873" max="4873" width="43.42578125" style="33" bestFit="1" customWidth="1"/>
    <col min="4874" max="4874" width="9" style="33" customWidth="1"/>
    <col min="4875" max="4875" width="12.140625" style="33" customWidth="1"/>
    <col min="4876" max="4876" width="49.7109375" style="33" customWidth="1"/>
    <col min="4877" max="4877" width="31" style="33" customWidth="1"/>
    <col min="4878" max="4878" width="43" style="33" bestFit="1" customWidth="1"/>
    <col min="4879" max="4879" width="21.7109375" style="33" customWidth="1"/>
    <col min="4880" max="5121" width="9.140625" style="33"/>
    <col min="5122" max="5122" width="8.85546875" style="33" bestFit="1" customWidth="1"/>
    <col min="5123" max="5123" width="14.5703125" style="33" bestFit="1" customWidth="1"/>
    <col min="5124" max="5124" width="22.42578125" style="33" bestFit="1" customWidth="1"/>
    <col min="5125" max="5125" width="7.85546875" style="33" bestFit="1" customWidth="1"/>
    <col min="5126" max="5126" width="20.85546875" style="33" bestFit="1" customWidth="1"/>
    <col min="5127" max="5127" width="12.5703125" style="33" customWidth="1"/>
    <col min="5128" max="5128" width="7.7109375" style="33" bestFit="1" customWidth="1"/>
    <col min="5129" max="5129" width="43.42578125" style="33" bestFit="1" customWidth="1"/>
    <col min="5130" max="5130" width="9" style="33" customWidth="1"/>
    <col min="5131" max="5131" width="12.140625" style="33" customWidth="1"/>
    <col min="5132" max="5132" width="49.7109375" style="33" customWidth="1"/>
    <col min="5133" max="5133" width="31" style="33" customWidth="1"/>
    <col min="5134" max="5134" width="43" style="33" bestFit="1" customWidth="1"/>
    <col min="5135" max="5135" width="21.7109375" style="33" customWidth="1"/>
    <col min="5136" max="5377" width="9.140625" style="33"/>
    <col min="5378" max="5378" width="8.85546875" style="33" bestFit="1" customWidth="1"/>
    <col min="5379" max="5379" width="14.5703125" style="33" bestFit="1" customWidth="1"/>
    <col min="5380" max="5380" width="22.42578125" style="33" bestFit="1" customWidth="1"/>
    <col min="5381" max="5381" width="7.85546875" style="33" bestFit="1" customWidth="1"/>
    <col min="5382" max="5382" width="20.85546875" style="33" bestFit="1" customWidth="1"/>
    <col min="5383" max="5383" width="12.5703125" style="33" customWidth="1"/>
    <col min="5384" max="5384" width="7.7109375" style="33" bestFit="1" customWidth="1"/>
    <col min="5385" max="5385" width="43.42578125" style="33" bestFit="1" customWidth="1"/>
    <col min="5386" max="5386" width="9" style="33" customWidth="1"/>
    <col min="5387" max="5387" width="12.140625" style="33" customWidth="1"/>
    <col min="5388" max="5388" width="49.7109375" style="33" customWidth="1"/>
    <col min="5389" max="5389" width="31" style="33" customWidth="1"/>
    <col min="5390" max="5390" width="43" style="33" bestFit="1" customWidth="1"/>
    <col min="5391" max="5391" width="21.7109375" style="33" customWidth="1"/>
    <col min="5392" max="5633" width="9.140625" style="33"/>
    <col min="5634" max="5634" width="8.85546875" style="33" bestFit="1" customWidth="1"/>
    <col min="5635" max="5635" width="14.5703125" style="33" bestFit="1" customWidth="1"/>
    <col min="5636" max="5636" width="22.42578125" style="33" bestFit="1" customWidth="1"/>
    <col min="5637" max="5637" width="7.85546875" style="33" bestFit="1" customWidth="1"/>
    <col min="5638" max="5638" width="20.85546875" style="33" bestFit="1" customWidth="1"/>
    <col min="5639" max="5639" width="12.5703125" style="33" customWidth="1"/>
    <col min="5640" max="5640" width="7.7109375" style="33" bestFit="1" customWidth="1"/>
    <col min="5641" max="5641" width="43.42578125" style="33" bestFit="1" customWidth="1"/>
    <col min="5642" max="5642" width="9" style="33" customWidth="1"/>
    <col min="5643" max="5643" width="12.140625" style="33" customWidth="1"/>
    <col min="5644" max="5644" width="49.7109375" style="33" customWidth="1"/>
    <col min="5645" max="5645" width="31" style="33" customWidth="1"/>
    <col min="5646" max="5646" width="43" style="33" bestFit="1" customWidth="1"/>
    <col min="5647" max="5647" width="21.7109375" style="33" customWidth="1"/>
    <col min="5648" max="5889" width="9.140625" style="33"/>
    <col min="5890" max="5890" width="8.85546875" style="33" bestFit="1" customWidth="1"/>
    <col min="5891" max="5891" width="14.5703125" style="33" bestFit="1" customWidth="1"/>
    <col min="5892" max="5892" width="22.42578125" style="33" bestFit="1" customWidth="1"/>
    <col min="5893" max="5893" width="7.85546875" style="33" bestFit="1" customWidth="1"/>
    <col min="5894" max="5894" width="20.85546875" style="33" bestFit="1" customWidth="1"/>
    <col min="5895" max="5895" width="12.5703125" style="33" customWidth="1"/>
    <col min="5896" max="5896" width="7.7109375" style="33" bestFit="1" customWidth="1"/>
    <col min="5897" max="5897" width="43.42578125" style="33" bestFit="1" customWidth="1"/>
    <col min="5898" max="5898" width="9" style="33" customWidth="1"/>
    <col min="5899" max="5899" width="12.140625" style="33" customWidth="1"/>
    <col min="5900" max="5900" width="49.7109375" style="33" customWidth="1"/>
    <col min="5901" max="5901" width="31" style="33" customWidth="1"/>
    <col min="5902" max="5902" width="43" style="33" bestFit="1" customWidth="1"/>
    <col min="5903" max="5903" width="21.7109375" style="33" customWidth="1"/>
    <col min="5904" max="6145" width="9.140625" style="33"/>
    <col min="6146" max="6146" width="8.85546875" style="33" bestFit="1" customWidth="1"/>
    <col min="6147" max="6147" width="14.5703125" style="33" bestFit="1" customWidth="1"/>
    <col min="6148" max="6148" width="22.42578125" style="33" bestFit="1" customWidth="1"/>
    <col min="6149" max="6149" width="7.85546875" style="33" bestFit="1" customWidth="1"/>
    <col min="6150" max="6150" width="20.85546875" style="33" bestFit="1" customWidth="1"/>
    <col min="6151" max="6151" width="12.5703125" style="33" customWidth="1"/>
    <col min="6152" max="6152" width="7.7109375" style="33" bestFit="1" customWidth="1"/>
    <col min="6153" max="6153" width="43.42578125" style="33" bestFit="1" customWidth="1"/>
    <col min="6154" max="6154" width="9" style="33" customWidth="1"/>
    <col min="6155" max="6155" width="12.140625" style="33" customWidth="1"/>
    <col min="6156" max="6156" width="49.7109375" style="33" customWidth="1"/>
    <col min="6157" max="6157" width="31" style="33" customWidth="1"/>
    <col min="6158" max="6158" width="43" style="33" bestFit="1" customWidth="1"/>
    <col min="6159" max="6159" width="21.7109375" style="33" customWidth="1"/>
    <col min="6160" max="6401" width="9.140625" style="33"/>
    <col min="6402" max="6402" width="8.85546875" style="33" bestFit="1" customWidth="1"/>
    <col min="6403" max="6403" width="14.5703125" style="33" bestFit="1" customWidth="1"/>
    <col min="6404" max="6404" width="22.42578125" style="33" bestFit="1" customWidth="1"/>
    <col min="6405" max="6405" width="7.85546875" style="33" bestFit="1" customWidth="1"/>
    <col min="6406" max="6406" width="20.85546875" style="33" bestFit="1" customWidth="1"/>
    <col min="6407" max="6407" width="12.5703125" style="33" customWidth="1"/>
    <col min="6408" max="6408" width="7.7109375" style="33" bestFit="1" customWidth="1"/>
    <col min="6409" max="6409" width="43.42578125" style="33" bestFit="1" customWidth="1"/>
    <col min="6410" max="6410" width="9" style="33" customWidth="1"/>
    <col min="6411" max="6411" width="12.140625" style="33" customWidth="1"/>
    <col min="6412" max="6412" width="49.7109375" style="33" customWidth="1"/>
    <col min="6413" max="6413" width="31" style="33" customWidth="1"/>
    <col min="6414" max="6414" width="43" style="33" bestFit="1" customWidth="1"/>
    <col min="6415" max="6415" width="21.7109375" style="33" customWidth="1"/>
    <col min="6416" max="6657" width="9.140625" style="33"/>
    <col min="6658" max="6658" width="8.85546875" style="33" bestFit="1" customWidth="1"/>
    <col min="6659" max="6659" width="14.5703125" style="33" bestFit="1" customWidth="1"/>
    <col min="6660" max="6660" width="22.42578125" style="33" bestFit="1" customWidth="1"/>
    <col min="6661" max="6661" width="7.85546875" style="33" bestFit="1" customWidth="1"/>
    <col min="6662" max="6662" width="20.85546875" style="33" bestFit="1" customWidth="1"/>
    <col min="6663" max="6663" width="12.5703125" style="33" customWidth="1"/>
    <col min="6664" max="6664" width="7.7109375" style="33" bestFit="1" customWidth="1"/>
    <col min="6665" max="6665" width="43.42578125" style="33" bestFit="1" customWidth="1"/>
    <col min="6666" max="6666" width="9" style="33" customWidth="1"/>
    <col min="6667" max="6667" width="12.140625" style="33" customWidth="1"/>
    <col min="6668" max="6668" width="49.7109375" style="33" customWidth="1"/>
    <col min="6669" max="6669" width="31" style="33" customWidth="1"/>
    <col min="6670" max="6670" width="43" style="33" bestFit="1" customWidth="1"/>
    <col min="6671" max="6671" width="21.7109375" style="33" customWidth="1"/>
    <col min="6672" max="6913" width="9.140625" style="33"/>
    <col min="6914" max="6914" width="8.85546875" style="33" bestFit="1" customWidth="1"/>
    <col min="6915" max="6915" width="14.5703125" style="33" bestFit="1" customWidth="1"/>
    <col min="6916" max="6916" width="22.42578125" style="33" bestFit="1" customWidth="1"/>
    <col min="6917" max="6917" width="7.85546875" style="33" bestFit="1" customWidth="1"/>
    <col min="6918" max="6918" width="20.85546875" style="33" bestFit="1" customWidth="1"/>
    <col min="6919" max="6919" width="12.5703125" style="33" customWidth="1"/>
    <col min="6920" max="6920" width="7.7109375" style="33" bestFit="1" customWidth="1"/>
    <col min="6921" max="6921" width="43.42578125" style="33" bestFit="1" customWidth="1"/>
    <col min="6922" max="6922" width="9" style="33" customWidth="1"/>
    <col min="6923" max="6923" width="12.140625" style="33" customWidth="1"/>
    <col min="6924" max="6924" width="49.7109375" style="33" customWidth="1"/>
    <col min="6925" max="6925" width="31" style="33" customWidth="1"/>
    <col min="6926" max="6926" width="43" style="33" bestFit="1" customWidth="1"/>
    <col min="6927" max="6927" width="21.7109375" style="33" customWidth="1"/>
    <col min="6928" max="7169" width="9.140625" style="33"/>
    <col min="7170" max="7170" width="8.85546875" style="33" bestFit="1" customWidth="1"/>
    <col min="7171" max="7171" width="14.5703125" style="33" bestFit="1" customWidth="1"/>
    <col min="7172" max="7172" width="22.42578125" style="33" bestFit="1" customWidth="1"/>
    <col min="7173" max="7173" width="7.85546875" style="33" bestFit="1" customWidth="1"/>
    <col min="7174" max="7174" width="20.85546875" style="33" bestFit="1" customWidth="1"/>
    <col min="7175" max="7175" width="12.5703125" style="33" customWidth="1"/>
    <col min="7176" max="7176" width="7.7109375" style="33" bestFit="1" customWidth="1"/>
    <col min="7177" max="7177" width="43.42578125" style="33" bestFit="1" customWidth="1"/>
    <col min="7178" max="7178" width="9" style="33" customWidth="1"/>
    <col min="7179" max="7179" width="12.140625" style="33" customWidth="1"/>
    <col min="7180" max="7180" width="49.7109375" style="33" customWidth="1"/>
    <col min="7181" max="7181" width="31" style="33" customWidth="1"/>
    <col min="7182" max="7182" width="43" style="33" bestFit="1" customWidth="1"/>
    <col min="7183" max="7183" width="21.7109375" style="33" customWidth="1"/>
    <col min="7184" max="7425" width="9.140625" style="33"/>
    <col min="7426" max="7426" width="8.85546875" style="33" bestFit="1" customWidth="1"/>
    <col min="7427" max="7427" width="14.5703125" style="33" bestFit="1" customWidth="1"/>
    <col min="7428" max="7428" width="22.42578125" style="33" bestFit="1" customWidth="1"/>
    <col min="7429" max="7429" width="7.85546875" style="33" bestFit="1" customWidth="1"/>
    <col min="7430" max="7430" width="20.85546875" style="33" bestFit="1" customWidth="1"/>
    <col min="7431" max="7431" width="12.5703125" style="33" customWidth="1"/>
    <col min="7432" max="7432" width="7.7109375" style="33" bestFit="1" customWidth="1"/>
    <col min="7433" max="7433" width="43.42578125" style="33" bestFit="1" customWidth="1"/>
    <col min="7434" max="7434" width="9" style="33" customWidth="1"/>
    <col min="7435" max="7435" width="12.140625" style="33" customWidth="1"/>
    <col min="7436" max="7436" width="49.7109375" style="33" customWidth="1"/>
    <col min="7437" max="7437" width="31" style="33" customWidth="1"/>
    <col min="7438" max="7438" width="43" style="33" bestFit="1" customWidth="1"/>
    <col min="7439" max="7439" width="21.7109375" style="33" customWidth="1"/>
    <col min="7440" max="7681" width="9.140625" style="33"/>
    <col min="7682" max="7682" width="8.85546875" style="33" bestFit="1" customWidth="1"/>
    <col min="7683" max="7683" width="14.5703125" style="33" bestFit="1" customWidth="1"/>
    <col min="7684" max="7684" width="22.42578125" style="33" bestFit="1" customWidth="1"/>
    <col min="7685" max="7685" width="7.85546875" style="33" bestFit="1" customWidth="1"/>
    <col min="7686" max="7686" width="20.85546875" style="33" bestFit="1" customWidth="1"/>
    <col min="7687" max="7687" width="12.5703125" style="33" customWidth="1"/>
    <col min="7688" max="7688" width="7.7109375" style="33" bestFit="1" customWidth="1"/>
    <col min="7689" max="7689" width="43.42578125" style="33" bestFit="1" customWidth="1"/>
    <col min="7690" max="7690" width="9" style="33" customWidth="1"/>
    <col min="7691" max="7691" width="12.140625" style="33" customWidth="1"/>
    <col min="7692" max="7692" width="49.7109375" style="33" customWidth="1"/>
    <col min="7693" max="7693" width="31" style="33" customWidth="1"/>
    <col min="7694" max="7694" width="43" style="33" bestFit="1" customWidth="1"/>
    <col min="7695" max="7695" width="21.7109375" style="33" customWidth="1"/>
    <col min="7696" max="7937" width="9.140625" style="33"/>
    <col min="7938" max="7938" width="8.85546875" style="33" bestFit="1" customWidth="1"/>
    <col min="7939" max="7939" width="14.5703125" style="33" bestFit="1" customWidth="1"/>
    <col min="7940" max="7940" width="22.42578125" style="33" bestFit="1" customWidth="1"/>
    <col min="7941" max="7941" width="7.85546875" style="33" bestFit="1" customWidth="1"/>
    <col min="7942" max="7942" width="20.85546875" style="33" bestFit="1" customWidth="1"/>
    <col min="7943" max="7943" width="12.5703125" style="33" customWidth="1"/>
    <col min="7944" max="7944" width="7.7109375" style="33" bestFit="1" customWidth="1"/>
    <col min="7945" max="7945" width="43.42578125" style="33" bestFit="1" customWidth="1"/>
    <col min="7946" max="7946" width="9" style="33" customWidth="1"/>
    <col min="7947" max="7947" width="12.140625" style="33" customWidth="1"/>
    <col min="7948" max="7948" width="49.7109375" style="33" customWidth="1"/>
    <col min="7949" max="7949" width="31" style="33" customWidth="1"/>
    <col min="7950" max="7950" width="43" style="33" bestFit="1" customWidth="1"/>
    <col min="7951" max="7951" width="21.7109375" style="33" customWidth="1"/>
    <col min="7952" max="8193" width="9.140625" style="33"/>
    <col min="8194" max="8194" width="8.85546875" style="33" bestFit="1" customWidth="1"/>
    <col min="8195" max="8195" width="14.5703125" style="33" bestFit="1" customWidth="1"/>
    <col min="8196" max="8196" width="22.42578125" style="33" bestFit="1" customWidth="1"/>
    <col min="8197" max="8197" width="7.85546875" style="33" bestFit="1" customWidth="1"/>
    <col min="8198" max="8198" width="20.85546875" style="33" bestFit="1" customWidth="1"/>
    <col min="8199" max="8199" width="12.5703125" style="33" customWidth="1"/>
    <col min="8200" max="8200" width="7.7109375" style="33" bestFit="1" customWidth="1"/>
    <col min="8201" max="8201" width="43.42578125" style="33" bestFit="1" customWidth="1"/>
    <col min="8202" max="8202" width="9" style="33" customWidth="1"/>
    <col min="8203" max="8203" width="12.140625" style="33" customWidth="1"/>
    <col min="8204" max="8204" width="49.7109375" style="33" customWidth="1"/>
    <col min="8205" max="8205" width="31" style="33" customWidth="1"/>
    <col min="8206" max="8206" width="43" style="33" bestFit="1" customWidth="1"/>
    <col min="8207" max="8207" width="21.7109375" style="33" customWidth="1"/>
    <col min="8208" max="8449" width="9.140625" style="33"/>
    <col min="8450" max="8450" width="8.85546875" style="33" bestFit="1" customWidth="1"/>
    <col min="8451" max="8451" width="14.5703125" style="33" bestFit="1" customWidth="1"/>
    <col min="8452" max="8452" width="22.42578125" style="33" bestFit="1" customWidth="1"/>
    <col min="8453" max="8453" width="7.85546875" style="33" bestFit="1" customWidth="1"/>
    <col min="8454" max="8454" width="20.85546875" style="33" bestFit="1" customWidth="1"/>
    <col min="8455" max="8455" width="12.5703125" style="33" customWidth="1"/>
    <col min="8456" max="8456" width="7.7109375" style="33" bestFit="1" customWidth="1"/>
    <col min="8457" max="8457" width="43.42578125" style="33" bestFit="1" customWidth="1"/>
    <col min="8458" max="8458" width="9" style="33" customWidth="1"/>
    <col min="8459" max="8459" width="12.140625" style="33" customWidth="1"/>
    <col min="8460" max="8460" width="49.7109375" style="33" customWidth="1"/>
    <col min="8461" max="8461" width="31" style="33" customWidth="1"/>
    <col min="8462" max="8462" width="43" style="33" bestFit="1" customWidth="1"/>
    <col min="8463" max="8463" width="21.7109375" style="33" customWidth="1"/>
    <col min="8464" max="8705" width="9.140625" style="33"/>
    <col min="8706" max="8706" width="8.85546875" style="33" bestFit="1" customWidth="1"/>
    <col min="8707" max="8707" width="14.5703125" style="33" bestFit="1" customWidth="1"/>
    <col min="8708" max="8708" width="22.42578125" style="33" bestFit="1" customWidth="1"/>
    <col min="8709" max="8709" width="7.85546875" style="33" bestFit="1" customWidth="1"/>
    <col min="8710" max="8710" width="20.85546875" style="33" bestFit="1" customWidth="1"/>
    <col min="8711" max="8711" width="12.5703125" style="33" customWidth="1"/>
    <col min="8712" max="8712" width="7.7109375" style="33" bestFit="1" customWidth="1"/>
    <col min="8713" max="8713" width="43.42578125" style="33" bestFit="1" customWidth="1"/>
    <col min="8714" max="8714" width="9" style="33" customWidth="1"/>
    <col min="8715" max="8715" width="12.140625" style="33" customWidth="1"/>
    <col min="8716" max="8716" width="49.7109375" style="33" customWidth="1"/>
    <col min="8717" max="8717" width="31" style="33" customWidth="1"/>
    <col min="8718" max="8718" width="43" style="33" bestFit="1" customWidth="1"/>
    <col min="8719" max="8719" width="21.7109375" style="33" customWidth="1"/>
    <col min="8720" max="8961" width="9.140625" style="33"/>
    <col min="8962" max="8962" width="8.85546875" style="33" bestFit="1" customWidth="1"/>
    <col min="8963" max="8963" width="14.5703125" style="33" bestFit="1" customWidth="1"/>
    <col min="8964" max="8964" width="22.42578125" style="33" bestFit="1" customWidth="1"/>
    <col min="8965" max="8965" width="7.85546875" style="33" bestFit="1" customWidth="1"/>
    <col min="8966" max="8966" width="20.85546875" style="33" bestFit="1" customWidth="1"/>
    <col min="8967" max="8967" width="12.5703125" style="33" customWidth="1"/>
    <col min="8968" max="8968" width="7.7109375" style="33" bestFit="1" customWidth="1"/>
    <col min="8969" max="8969" width="43.42578125" style="33" bestFit="1" customWidth="1"/>
    <col min="8970" max="8970" width="9" style="33" customWidth="1"/>
    <col min="8971" max="8971" width="12.140625" style="33" customWidth="1"/>
    <col min="8972" max="8972" width="49.7109375" style="33" customWidth="1"/>
    <col min="8973" max="8973" width="31" style="33" customWidth="1"/>
    <col min="8974" max="8974" width="43" style="33" bestFit="1" customWidth="1"/>
    <col min="8975" max="8975" width="21.7109375" style="33" customWidth="1"/>
    <col min="8976" max="9217" width="9.140625" style="33"/>
    <col min="9218" max="9218" width="8.85546875" style="33" bestFit="1" customWidth="1"/>
    <col min="9219" max="9219" width="14.5703125" style="33" bestFit="1" customWidth="1"/>
    <col min="9220" max="9220" width="22.42578125" style="33" bestFit="1" customWidth="1"/>
    <col min="9221" max="9221" width="7.85546875" style="33" bestFit="1" customWidth="1"/>
    <col min="9222" max="9222" width="20.85546875" style="33" bestFit="1" customWidth="1"/>
    <col min="9223" max="9223" width="12.5703125" style="33" customWidth="1"/>
    <col min="9224" max="9224" width="7.7109375" style="33" bestFit="1" customWidth="1"/>
    <col min="9225" max="9225" width="43.42578125" style="33" bestFit="1" customWidth="1"/>
    <col min="9226" max="9226" width="9" style="33" customWidth="1"/>
    <col min="9227" max="9227" width="12.140625" style="33" customWidth="1"/>
    <col min="9228" max="9228" width="49.7109375" style="33" customWidth="1"/>
    <col min="9229" max="9229" width="31" style="33" customWidth="1"/>
    <col min="9230" max="9230" width="43" style="33" bestFit="1" customWidth="1"/>
    <col min="9231" max="9231" width="21.7109375" style="33" customWidth="1"/>
    <col min="9232" max="9473" width="9.140625" style="33"/>
    <col min="9474" max="9474" width="8.85546875" style="33" bestFit="1" customWidth="1"/>
    <col min="9475" max="9475" width="14.5703125" style="33" bestFit="1" customWidth="1"/>
    <col min="9476" max="9476" width="22.42578125" style="33" bestFit="1" customWidth="1"/>
    <col min="9477" max="9477" width="7.85546875" style="33" bestFit="1" customWidth="1"/>
    <col min="9478" max="9478" width="20.85546875" style="33" bestFit="1" customWidth="1"/>
    <col min="9479" max="9479" width="12.5703125" style="33" customWidth="1"/>
    <col min="9480" max="9480" width="7.7109375" style="33" bestFit="1" customWidth="1"/>
    <col min="9481" max="9481" width="43.42578125" style="33" bestFit="1" customWidth="1"/>
    <col min="9482" max="9482" width="9" style="33" customWidth="1"/>
    <col min="9483" max="9483" width="12.140625" style="33" customWidth="1"/>
    <col min="9484" max="9484" width="49.7109375" style="33" customWidth="1"/>
    <col min="9485" max="9485" width="31" style="33" customWidth="1"/>
    <col min="9486" max="9486" width="43" style="33" bestFit="1" customWidth="1"/>
    <col min="9487" max="9487" width="21.7109375" style="33" customWidth="1"/>
    <col min="9488" max="9729" width="9.140625" style="33"/>
    <col min="9730" max="9730" width="8.85546875" style="33" bestFit="1" customWidth="1"/>
    <col min="9731" max="9731" width="14.5703125" style="33" bestFit="1" customWidth="1"/>
    <col min="9732" max="9732" width="22.42578125" style="33" bestFit="1" customWidth="1"/>
    <col min="9733" max="9733" width="7.85546875" style="33" bestFit="1" customWidth="1"/>
    <col min="9734" max="9734" width="20.85546875" style="33" bestFit="1" customWidth="1"/>
    <col min="9735" max="9735" width="12.5703125" style="33" customWidth="1"/>
    <col min="9736" max="9736" width="7.7109375" style="33" bestFit="1" customWidth="1"/>
    <col min="9737" max="9737" width="43.42578125" style="33" bestFit="1" customWidth="1"/>
    <col min="9738" max="9738" width="9" style="33" customWidth="1"/>
    <col min="9739" max="9739" width="12.140625" style="33" customWidth="1"/>
    <col min="9740" max="9740" width="49.7109375" style="33" customWidth="1"/>
    <col min="9741" max="9741" width="31" style="33" customWidth="1"/>
    <col min="9742" max="9742" width="43" style="33" bestFit="1" customWidth="1"/>
    <col min="9743" max="9743" width="21.7109375" style="33" customWidth="1"/>
    <col min="9744" max="9985" width="9.140625" style="33"/>
    <col min="9986" max="9986" width="8.85546875" style="33" bestFit="1" customWidth="1"/>
    <col min="9987" max="9987" width="14.5703125" style="33" bestFit="1" customWidth="1"/>
    <col min="9988" max="9988" width="22.42578125" style="33" bestFit="1" customWidth="1"/>
    <col min="9989" max="9989" width="7.85546875" style="33" bestFit="1" customWidth="1"/>
    <col min="9990" max="9990" width="20.85546875" style="33" bestFit="1" customWidth="1"/>
    <col min="9991" max="9991" width="12.5703125" style="33" customWidth="1"/>
    <col min="9992" max="9992" width="7.7109375" style="33" bestFit="1" customWidth="1"/>
    <col min="9993" max="9993" width="43.42578125" style="33" bestFit="1" customWidth="1"/>
    <col min="9994" max="9994" width="9" style="33" customWidth="1"/>
    <col min="9995" max="9995" width="12.140625" style="33" customWidth="1"/>
    <col min="9996" max="9996" width="49.7109375" style="33" customWidth="1"/>
    <col min="9997" max="9997" width="31" style="33" customWidth="1"/>
    <col min="9998" max="9998" width="43" style="33" bestFit="1" customWidth="1"/>
    <col min="9999" max="9999" width="21.7109375" style="33" customWidth="1"/>
    <col min="10000" max="10241" width="9.140625" style="33"/>
    <col min="10242" max="10242" width="8.85546875" style="33" bestFit="1" customWidth="1"/>
    <col min="10243" max="10243" width="14.5703125" style="33" bestFit="1" customWidth="1"/>
    <col min="10244" max="10244" width="22.42578125" style="33" bestFit="1" customWidth="1"/>
    <col min="10245" max="10245" width="7.85546875" style="33" bestFit="1" customWidth="1"/>
    <col min="10246" max="10246" width="20.85546875" style="33" bestFit="1" customWidth="1"/>
    <col min="10247" max="10247" width="12.5703125" style="33" customWidth="1"/>
    <col min="10248" max="10248" width="7.7109375" style="33" bestFit="1" customWidth="1"/>
    <col min="10249" max="10249" width="43.42578125" style="33" bestFit="1" customWidth="1"/>
    <col min="10250" max="10250" width="9" style="33" customWidth="1"/>
    <col min="10251" max="10251" width="12.140625" style="33" customWidth="1"/>
    <col min="10252" max="10252" width="49.7109375" style="33" customWidth="1"/>
    <col min="10253" max="10253" width="31" style="33" customWidth="1"/>
    <col min="10254" max="10254" width="43" style="33" bestFit="1" customWidth="1"/>
    <col min="10255" max="10255" width="21.7109375" style="33" customWidth="1"/>
    <col min="10256" max="10497" width="9.140625" style="33"/>
    <col min="10498" max="10498" width="8.85546875" style="33" bestFit="1" customWidth="1"/>
    <col min="10499" max="10499" width="14.5703125" style="33" bestFit="1" customWidth="1"/>
    <col min="10500" max="10500" width="22.42578125" style="33" bestFit="1" customWidth="1"/>
    <col min="10501" max="10501" width="7.85546875" style="33" bestFit="1" customWidth="1"/>
    <col min="10502" max="10502" width="20.85546875" style="33" bestFit="1" customWidth="1"/>
    <col min="10503" max="10503" width="12.5703125" style="33" customWidth="1"/>
    <col min="10504" max="10504" width="7.7109375" style="33" bestFit="1" customWidth="1"/>
    <col min="10505" max="10505" width="43.42578125" style="33" bestFit="1" customWidth="1"/>
    <col min="10506" max="10506" width="9" style="33" customWidth="1"/>
    <col min="10507" max="10507" width="12.140625" style="33" customWidth="1"/>
    <col min="10508" max="10508" width="49.7109375" style="33" customWidth="1"/>
    <col min="10509" max="10509" width="31" style="33" customWidth="1"/>
    <col min="10510" max="10510" width="43" style="33" bestFit="1" customWidth="1"/>
    <col min="10511" max="10511" width="21.7109375" style="33" customWidth="1"/>
    <col min="10512" max="10753" width="9.140625" style="33"/>
    <col min="10754" max="10754" width="8.85546875" style="33" bestFit="1" customWidth="1"/>
    <col min="10755" max="10755" width="14.5703125" style="33" bestFit="1" customWidth="1"/>
    <col min="10756" max="10756" width="22.42578125" style="33" bestFit="1" customWidth="1"/>
    <col min="10757" max="10757" width="7.85546875" style="33" bestFit="1" customWidth="1"/>
    <col min="10758" max="10758" width="20.85546875" style="33" bestFit="1" customWidth="1"/>
    <col min="10759" max="10759" width="12.5703125" style="33" customWidth="1"/>
    <col min="10760" max="10760" width="7.7109375" style="33" bestFit="1" customWidth="1"/>
    <col min="10761" max="10761" width="43.42578125" style="33" bestFit="1" customWidth="1"/>
    <col min="10762" max="10762" width="9" style="33" customWidth="1"/>
    <col min="10763" max="10763" width="12.140625" style="33" customWidth="1"/>
    <col min="10764" max="10764" width="49.7109375" style="33" customWidth="1"/>
    <col min="10765" max="10765" width="31" style="33" customWidth="1"/>
    <col min="10766" max="10766" width="43" style="33" bestFit="1" customWidth="1"/>
    <col min="10767" max="10767" width="21.7109375" style="33" customWidth="1"/>
    <col min="10768" max="11009" width="9.140625" style="33"/>
    <col min="11010" max="11010" width="8.85546875" style="33" bestFit="1" customWidth="1"/>
    <col min="11011" max="11011" width="14.5703125" style="33" bestFit="1" customWidth="1"/>
    <col min="11012" max="11012" width="22.42578125" style="33" bestFit="1" customWidth="1"/>
    <col min="11013" max="11013" width="7.85546875" style="33" bestFit="1" customWidth="1"/>
    <col min="11014" max="11014" width="20.85546875" style="33" bestFit="1" customWidth="1"/>
    <col min="11015" max="11015" width="12.5703125" style="33" customWidth="1"/>
    <col min="11016" max="11016" width="7.7109375" style="33" bestFit="1" customWidth="1"/>
    <col min="11017" max="11017" width="43.42578125" style="33" bestFit="1" customWidth="1"/>
    <col min="11018" max="11018" width="9" style="33" customWidth="1"/>
    <col min="11019" max="11019" width="12.140625" style="33" customWidth="1"/>
    <col min="11020" max="11020" width="49.7109375" style="33" customWidth="1"/>
    <col min="11021" max="11021" width="31" style="33" customWidth="1"/>
    <col min="11022" max="11022" width="43" style="33" bestFit="1" customWidth="1"/>
    <col min="11023" max="11023" width="21.7109375" style="33" customWidth="1"/>
    <col min="11024" max="11265" width="9.140625" style="33"/>
    <col min="11266" max="11266" width="8.85546875" style="33" bestFit="1" customWidth="1"/>
    <col min="11267" max="11267" width="14.5703125" style="33" bestFit="1" customWidth="1"/>
    <col min="11268" max="11268" width="22.42578125" style="33" bestFit="1" customWidth="1"/>
    <col min="11269" max="11269" width="7.85546875" style="33" bestFit="1" customWidth="1"/>
    <col min="11270" max="11270" width="20.85546875" style="33" bestFit="1" customWidth="1"/>
    <col min="11271" max="11271" width="12.5703125" style="33" customWidth="1"/>
    <col min="11272" max="11272" width="7.7109375" style="33" bestFit="1" customWidth="1"/>
    <col min="11273" max="11273" width="43.42578125" style="33" bestFit="1" customWidth="1"/>
    <col min="11274" max="11274" width="9" style="33" customWidth="1"/>
    <col min="11275" max="11275" width="12.140625" style="33" customWidth="1"/>
    <col min="11276" max="11276" width="49.7109375" style="33" customWidth="1"/>
    <col min="11277" max="11277" width="31" style="33" customWidth="1"/>
    <col min="11278" max="11278" width="43" style="33" bestFit="1" customWidth="1"/>
    <col min="11279" max="11279" width="21.7109375" style="33" customWidth="1"/>
    <col min="11280" max="11521" width="9.140625" style="33"/>
    <col min="11522" max="11522" width="8.85546875" style="33" bestFit="1" customWidth="1"/>
    <col min="11523" max="11523" width="14.5703125" style="33" bestFit="1" customWidth="1"/>
    <col min="11524" max="11524" width="22.42578125" style="33" bestFit="1" customWidth="1"/>
    <col min="11525" max="11525" width="7.85546875" style="33" bestFit="1" customWidth="1"/>
    <col min="11526" max="11526" width="20.85546875" style="33" bestFit="1" customWidth="1"/>
    <col min="11527" max="11527" width="12.5703125" style="33" customWidth="1"/>
    <col min="11528" max="11528" width="7.7109375" style="33" bestFit="1" customWidth="1"/>
    <col min="11529" max="11529" width="43.42578125" style="33" bestFit="1" customWidth="1"/>
    <col min="11530" max="11530" width="9" style="33" customWidth="1"/>
    <col min="11531" max="11531" width="12.140625" style="33" customWidth="1"/>
    <col min="11532" max="11532" width="49.7109375" style="33" customWidth="1"/>
    <col min="11533" max="11533" width="31" style="33" customWidth="1"/>
    <col min="11534" max="11534" width="43" style="33" bestFit="1" customWidth="1"/>
    <col min="11535" max="11535" width="21.7109375" style="33" customWidth="1"/>
    <col min="11536" max="11777" width="9.140625" style="33"/>
    <col min="11778" max="11778" width="8.85546875" style="33" bestFit="1" customWidth="1"/>
    <col min="11779" max="11779" width="14.5703125" style="33" bestFit="1" customWidth="1"/>
    <col min="11780" max="11780" width="22.42578125" style="33" bestFit="1" customWidth="1"/>
    <col min="11781" max="11781" width="7.85546875" style="33" bestFit="1" customWidth="1"/>
    <col min="11782" max="11782" width="20.85546875" style="33" bestFit="1" customWidth="1"/>
    <col min="11783" max="11783" width="12.5703125" style="33" customWidth="1"/>
    <col min="11784" max="11784" width="7.7109375" style="33" bestFit="1" customWidth="1"/>
    <col min="11785" max="11785" width="43.42578125" style="33" bestFit="1" customWidth="1"/>
    <col min="11786" max="11786" width="9" style="33" customWidth="1"/>
    <col min="11787" max="11787" width="12.140625" style="33" customWidth="1"/>
    <col min="11788" max="11788" width="49.7109375" style="33" customWidth="1"/>
    <col min="11789" max="11789" width="31" style="33" customWidth="1"/>
    <col min="11790" max="11790" width="43" style="33" bestFit="1" customWidth="1"/>
    <col min="11791" max="11791" width="21.7109375" style="33" customWidth="1"/>
    <col min="11792" max="12033" width="9.140625" style="33"/>
    <col min="12034" max="12034" width="8.85546875" style="33" bestFit="1" customWidth="1"/>
    <col min="12035" max="12035" width="14.5703125" style="33" bestFit="1" customWidth="1"/>
    <col min="12036" max="12036" width="22.42578125" style="33" bestFit="1" customWidth="1"/>
    <col min="12037" max="12037" width="7.85546875" style="33" bestFit="1" customWidth="1"/>
    <col min="12038" max="12038" width="20.85546875" style="33" bestFit="1" customWidth="1"/>
    <col min="12039" max="12039" width="12.5703125" style="33" customWidth="1"/>
    <col min="12040" max="12040" width="7.7109375" style="33" bestFit="1" customWidth="1"/>
    <col min="12041" max="12041" width="43.42578125" style="33" bestFit="1" customWidth="1"/>
    <col min="12042" max="12042" width="9" style="33" customWidth="1"/>
    <col min="12043" max="12043" width="12.140625" style="33" customWidth="1"/>
    <col min="12044" max="12044" width="49.7109375" style="33" customWidth="1"/>
    <col min="12045" max="12045" width="31" style="33" customWidth="1"/>
    <col min="12046" max="12046" width="43" style="33" bestFit="1" customWidth="1"/>
    <col min="12047" max="12047" width="21.7109375" style="33" customWidth="1"/>
    <col min="12048" max="12289" width="9.140625" style="33"/>
    <col min="12290" max="12290" width="8.85546875" style="33" bestFit="1" customWidth="1"/>
    <col min="12291" max="12291" width="14.5703125" style="33" bestFit="1" customWidth="1"/>
    <col min="12292" max="12292" width="22.42578125" style="33" bestFit="1" customWidth="1"/>
    <col min="12293" max="12293" width="7.85546875" style="33" bestFit="1" customWidth="1"/>
    <col min="12294" max="12294" width="20.85546875" style="33" bestFit="1" customWidth="1"/>
    <col min="12295" max="12295" width="12.5703125" style="33" customWidth="1"/>
    <col min="12296" max="12296" width="7.7109375" style="33" bestFit="1" customWidth="1"/>
    <col min="12297" max="12297" width="43.42578125" style="33" bestFit="1" customWidth="1"/>
    <col min="12298" max="12298" width="9" style="33" customWidth="1"/>
    <col min="12299" max="12299" width="12.140625" style="33" customWidth="1"/>
    <col min="12300" max="12300" width="49.7109375" style="33" customWidth="1"/>
    <col min="12301" max="12301" width="31" style="33" customWidth="1"/>
    <col min="12302" max="12302" width="43" style="33" bestFit="1" customWidth="1"/>
    <col min="12303" max="12303" width="21.7109375" style="33" customWidth="1"/>
    <col min="12304" max="12545" width="9.140625" style="33"/>
    <col min="12546" max="12546" width="8.85546875" style="33" bestFit="1" customWidth="1"/>
    <col min="12547" max="12547" width="14.5703125" style="33" bestFit="1" customWidth="1"/>
    <col min="12548" max="12548" width="22.42578125" style="33" bestFit="1" customWidth="1"/>
    <col min="12549" max="12549" width="7.85546875" style="33" bestFit="1" customWidth="1"/>
    <col min="12550" max="12550" width="20.85546875" style="33" bestFit="1" customWidth="1"/>
    <col min="12551" max="12551" width="12.5703125" style="33" customWidth="1"/>
    <col min="12552" max="12552" width="7.7109375" style="33" bestFit="1" customWidth="1"/>
    <col min="12553" max="12553" width="43.42578125" style="33" bestFit="1" customWidth="1"/>
    <col min="12554" max="12554" width="9" style="33" customWidth="1"/>
    <col min="12555" max="12555" width="12.140625" style="33" customWidth="1"/>
    <col min="12556" max="12556" width="49.7109375" style="33" customWidth="1"/>
    <col min="12557" max="12557" width="31" style="33" customWidth="1"/>
    <col min="12558" max="12558" width="43" style="33" bestFit="1" customWidth="1"/>
    <col min="12559" max="12559" width="21.7109375" style="33" customWidth="1"/>
    <col min="12560" max="12801" width="9.140625" style="33"/>
    <col min="12802" max="12802" width="8.85546875" style="33" bestFit="1" customWidth="1"/>
    <col min="12803" max="12803" width="14.5703125" style="33" bestFit="1" customWidth="1"/>
    <col min="12804" max="12804" width="22.42578125" style="33" bestFit="1" customWidth="1"/>
    <col min="12805" max="12805" width="7.85546875" style="33" bestFit="1" customWidth="1"/>
    <col min="12806" max="12806" width="20.85546875" style="33" bestFit="1" customWidth="1"/>
    <col min="12807" max="12807" width="12.5703125" style="33" customWidth="1"/>
    <col min="12808" max="12808" width="7.7109375" style="33" bestFit="1" customWidth="1"/>
    <col min="12809" max="12809" width="43.42578125" style="33" bestFit="1" customWidth="1"/>
    <col min="12810" max="12810" width="9" style="33" customWidth="1"/>
    <col min="12811" max="12811" width="12.140625" style="33" customWidth="1"/>
    <col min="12812" max="12812" width="49.7109375" style="33" customWidth="1"/>
    <col min="12813" max="12813" width="31" style="33" customWidth="1"/>
    <col min="12814" max="12814" width="43" style="33" bestFit="1" customWidth="1"/>
    <col min="12815" max="12815" width="21.7109375" style="33" customWidth="1"/>
    <col min="12816" max="13057" width="9.140625" style="33"/>
    <col min="13058" max="13058" width="8.85546875" style="33" bestFit="1" customWidth="1"/>
    <col min="13059" max="13059" width="14.5703125" style="33" bestFit="1" customWidth="1"/>
    <col min="13060" max="13060" width="22.42578125" style="33" bestFit="1" customWidth="1"/>
    <col min="13061" max="13061" width="7.85546875" style="33" bestFit="1" customWidth="1"/>
    <col min="13062" max="13062" width="20.85546875" style="33" bestFit="1" customWidth="1"/>
    <col min="13063" max="13063" width="12.5703125" style="33" customWidth="1"/>
    <col min="13064" max="13064" width="7.7109375" style="33" bestFit="1" customWidth="1"/>
    <col min="13065" max="13065" width="43.42578125" style="33" bestFit="1" customWidth="1"/>
    <col min="13066" max="13066" width="9" style="33" customWidth="1"/>
    <col min="13067" max="13067" width="12.140625" style="33" customWidth="1"/>
    <col min="13068" max="13068" width="49.7109375" style="33" customWidth="1"/>
    <col min="13069" max="13069" width="31" style="33" customWidth="1"/>
    <col min="13070" max="13070" width="43" style="33" bestFit="1" customWidth="1"/>
    <col min="13071" max="13071" width="21.7109375" style="33" customWidth="1"/>
    <col min="13072" max="13313" width="9.140625" style="33"/>
    <col min="13314" max="13314" width="8.85546875" style="33" bestFit="1" customWidth="1"/>
    <col min="13315" max="13315" width="14.5703125" style="33" bestFit="1" customWidth="1"/>
    <col min="13316" max="13316" width="22.42578125" style="33" bestFit="1" customWidth="1"/>
    <col min="13317" max="13317" width="7.85546875" style="33" bestFit="1" customWidth="1"/>
    <col min="13318" max="13318" width="20.85546875" style="33" bestFit="1" customWidth="1"/>
    <col min="13319" max="13319" width="12.5703125" style="33" customWidth="1"/>
    <col min="13320" max="13320" width="7.7109375" style="33" bestFit="1" customWidth="1"/>
    <col min="13321" max="13321" width="43.42578125" style="33" bestFit="1" customWidth="1"/>
    <col min="13322" max="13322" width="9" style="33" customWidth="1"/>
    <col min="13323" max="13323" width="12.140625" style="33" customWidth="1"/>
    <col min="13324" max="13324" width="49.7109375" style="33" customWidth="1"/>
    <col min="13325" max="13325" width="31" style="33" customWidth="1"/>
    <col min="13326" max="13326" width="43" style="33" bestFit="1" customWidth="1"/>
    <col min="13327" max="13327" width="21.7109375" style="33" customWidth="1"/>
    <col min="13328" max="13569" width="9.140625" style="33"/>
    <col min="13570" max="13570" width="8.85546875" style="33" bestFit="1" customWidth="1"/>
    <col min="13571" max="13571" width="14.5703125" style="33" bestFit="1" customWidth="1"/>
    <col min="13572" max="13572" width="22.42578125" style="33" bestFit="1" customWidth="1"/>
    <col min="13573" max="13573" width="7.85546875" style="33" bestFit="1" customWidth="1"/>
    <col min="13574" max="13574" width="20.85546875" style="33" bestFit="1" customWidth="1"/>
    <col min="13575" max="13575" width="12.5703125" style="33" customWidth="1"/>
    <col min="13576" max="13576" width="7.7109375" style="33" bestFit="1" customWidth="1"/>
    <col min="13577" max="13577" width="43.42578125" style="33" bestFit="1" customWidth="1"/>
    <col min="13578" max="13578" width="9" style="33" customWidth="1"/>
    <col min="13579" max="13579" width="12.140625" style="33" customWidth="1"/>
    <col min="13580" max="13580" width="49.7109375" style="33" customWidth="1"/>
    <col min="13581" max="13581" width="31" style="33" customWidth="1"/>
    <col min="13582" max="13582" width="43" style="33" bestFit="1" customWidth="1"/>
    <col min="13583" max="13583" width="21.7109375" style="33" customWidth="1"/>
    <col min="13584" max="13825" width="9.140625" style="33"/>
    <col min="13826" max="13826" width="8.85546875" style="33" bestFit="1" customWidth="1"/>
    <col min="13827" max="13827" width="14.5703125" style="33" bestFit="1" customWidth="1"/>
    <col min="13828" max="13828" width="22.42578125" style="33" bestFit="1" customWidth="1"/>
    <col min="13829" max="13829" width="7.85546875" style="33" bestFit="1" customWidth="1"/>
    <col min="13830" max="13830" width="20.85546875" style="33" bestFit="1" customWidth="1"/>
    <col min="13831" max="13831" width="12.5703125" style="33" customWidth="1"/>
    <col min="13832" max="13832" width="7.7109375" style="33" bestFit="1" customWidth="1"/>
    <col min="13833" max="13833" width="43.42578125" style="33" bestFit="1" customWidth="1"/>
    <col min="13834" max="13834" width="9" style="33" customWidth="1"/>
    <col min="13835" max="13835" width="12.140625" style="33" customWidth="1"/>
    <col min="13836" max="13836" width="49.7109375" style="33" customWidth="1"/>
    <col min="13837" max="13837" width="31" style="33" customWidth="1"/>
    <col min="13838" max="13838" width="43" style="33" bestFit="1" customWidth="1"/>
    <col min="13839" max="13839" width="21.7109375" style="33" customWidth="1"/>
    <col min="13840" max="14081" width="9.140625" style="33"/>
    <col min="14082" max="14082" width="8.85546875" style="33" bestFit="1" customWidth="1"/>
    <col min="14083" max="14083" width="14.5703125" style="33" bestFit="1" customWidth="1"/>
    <col min="14084" max="14084" width="22.42578125" style="33" bestFit="1" customWidth="1"/>
    <col min="14085" max="14085" width="7.85546875" style="33" bestFit="1" customWidth="1"/>
    <col min="14086" max="14086" width="20.85546875" style="33" bestFit="1" customWidth="1"/>
    <col min="14087" max="14087" width="12.5703125" style="33" customWidth="1"/>
    <col min="14088" max="14088" width="7.7109375" style="33" bestFit="1" customWidth="1"/>
    <col min="14089" max="14089" width="43.42578125" style="33" bestFit="1" customWidth="1"/>
    <col min="14090" max="14090" width="9" style="33" customWidth="1"/>
    <col min="14091" max="14091" width="12.140625" style="33" customWidth="1"/>
    <col min="14092" max="14092" width="49.7109375" style="33" customWidth="1"/>
    <col min="14093" max="14093" width="31" style="33" customWidth="1"/>
    <col min="14094" max="14094" width="43" style="33" bestFit="1" customWidth="1"/>
    <col min="14095" max="14095" width="21.7109375" style="33" customWidth="1"/>
    <col min="14096" max="14337" width="9.140625" style="33"/>
    <col min="14338" max="14338" width="8.85546875" style="33" bestFit="1" customWidth="1"/>
    <col min="14339" max="14339" width="14.5703125" style="33" bestFit="1" customWidth="1"/>
    <col min="14340" max="14340" width="22.42578125" style="33" bestFit="1" customWidth="1"/>
    <col min="14341" max="14341" width="7.85546875" style="33" bestFit="1" customWidth="1"/>
    <col min="14342" max="14342" width="20.85546875" style="33" bestFit="1" customWidth="1"/>
    <col min="14343" max="14343" width="12.5703125" style="33" customWidth="1"/>
    <col min="14344" max="14344" width="7.7109375" style="33" bestFit="1" customWidth="1"/>
    <col min="14345" max="14345" width="43.42578125" style="33" bestFit="1" customWidth="1"/>
    <col min="14346" max="14346" width="9" style="33" customWidth="1"/>
    <col min="14347" max="14347" width="12.140625" style="33" customWidth="1"/>
    <col min="14348" max="14348" width="49.7109375" style="33" customWidth="1"/>
    <col min="14349" max="14349" width="31" style="33" customWidth="1"/>
    <col min="14350" max="14350" width="43" style="33" bestFit="1" customWidth="1"/>
    <col min="14351" max="14351" width="21.7109375" style="33" customWidth="1"/>
    <col min="14352" max="14593" width="9.140625" style="33"/>
    <col min="14594" max="14594" width="8.85546875" style="33" bestFit="1" customWidth="1"/>
    <col min="14595" max="14595" width="14.5703125" style="33" bestFit="1" customWidth="1"/>
    <col min="14596" max="14596" width="22.42578125" style="33" bestFit="1" customWidth="1"/>
    <col min="14597" max="14597" width="7.85546875" style="33" bestFit="1" customWidth="1"/>
    <col min="14598" max="14598" width="20.85546875" style="33" bestFit="1" customWidth="1"/>
    <col min="14599" max="14599" width="12.5703125" style="33" customWidth="1"/>
    <col min="14600" max="14600" width="7.7109375" style="33" bestFit="1" customWidth="1"/>
    <col min="14601" max="14601" width="43.42578125" style="33" bestFit="1" customWidth="1"/>
    <col min="14602" max="14602" width="9" style="33" customWidth="1"/>
    <col min="14603" max="14603" width="12.140625" style="33" customWidth="1"/>
    <col min="14604" max="14604" width="49.7109375" style="33" customWidth="1"/>
    <col min="14605" max="14605" width="31" style="33" customWidth="1"/>
    <col min="14606" max="14606" width="43" style="33" bestFit="1" customWidth="1"/>
    <col min="14607" max="14607" width="21.7109375" style="33" customWidth="1"/>
    <col min="14608" max="14849" width="9.140625" style="33"/>
    <col min="14850" max="14850" width="8.85546875" style="33" bestFit="1" customWidth="1"/>
    <col min="14851" max="14851" width="14.5703125" style="33" bestFit="1" customWidth="1"/>
    <col min="14852" max="14852" width="22.42578125" style="33" bestFit="1" customWidth="1"/>
    <col min="14853" max="14853" width="7.85546875" style="33" bestFit="1" customWidth="1"/>
    <col min="14854" max="14854" width="20.85546875" style="33" bestFit="1" customWidth="1"/>
    <col min="14855" max="14855" width="12.5703125" style="33" customWidth="1"/>
    <col min="14856" max="14856" width="7.7109375" style="33" bestFit="1" customWidth="1"/>
    <col min="14857" max="14857" width="43.42578125" style="33" bestFit="1" customWidth="1"/>
    <col min="14858" max="14858" width="9" style="33" customWidth="1"/>
    <col min="14859" max="14859" width="12.140625" style="33" customWidth="1"/>
    <col min="14860" max="14860" width="49.7109375" style="33" customWidth="1"/>
    <col min="14861" max="14861" width="31" style="33" customWidth="1"/>
    <col min="14862" max="14862" width="43" style="33" bestFit="1" customWidth="1"/>
    <col min="14863" max="14863" width="21.7109375" style="33" customWidth="1"/>
    <col min="14864" max="15105" width="9.140625" style="33"/>
    <col min="15106" max="15106" width="8.85546875" style="33" bestFit="1" customWidth="1"/>
    <col min="15107" max="15107" width="14.5703125" style="33" bestFit="1" customWidth="1"/>
    <col min="15108" max="15108" width="22.42578125" style="33" bestFit="1" customWidth="1"/>
    <col min="15109" max="15109" width="7.85546875" style="33" bestFit="1" customWidth="1"/>
    <col min="15110" max="15110" width="20.85546875" style="33" bestFit="1" customWidth="1"/>
    <col min="15111" max="15111" width="12.5703125" style="33" customWidth="1"/>
    <col min="15112" max="15112" width="7.7109375" style="33" bestFit="1" customWidth="1"/>
    <col min="15113" max="15113" width="43.42578125" style="33" bestFit="1" customWidth="1"/>
    <col min="15114" max="15114" width="9" style="33" customWidth="1"/>
    <col min="15115" max="15115" width="12.140625" style="33" customWidth="1"/>
    <col min="15116" max="15116" width="49.7109375" style="33" customWidth="1"/>
    <col min="15117" max="15117" width="31" style="33" customWidth="1"/>
    <col min="15118" max="15118" width="43" style="33" bestFit="1" customWidth="1"/>
    <col min="15119" max="15119" width="21.7109375" style="33" customWidth="1"/>
    <col min="15120" max="15361" width="9.140625" style="33"/>
    <col min="15362" max="15362" width="8.85546875" style="33" bestFit="1" customWidth="1"/>
    <col min="15363" max="15363" width="14.5703125" style="33" bestFit="1" customWidth="1"/>
    <col min="15364" max="15364" width="22.42578125" style="33" bestFit="1" customWidth="1"/>
    <col min="15365" max="15365" width="7.85546875" style="33" bestFit="1" customWidth="1"/>
    <col min="15366" max="15366" width="20.85546875" style="33" bestFit="1" customWidth="1"/>
    <col min="15367" max="15367" width="12.5703125" style="33" customWidth="1"/>
    <col min="15368" max="15368" width="7.7109375" style="33" bestFit="1" customWidth="1"/>
    <col min="15369" max="15369" width="43.42578125" style="33" bestFit="1" customWidth="1"/>
    <col min="15370" max="15370" width="9" style="33" customWidth="1"/>
    <col min="15371" max="15371" width="12.140625" style="33" customWidth="1"/>
    <col min="15372" max="15372" width="49.7109375" style="33" customWidth="1"/>
    <col min="15373" max="15373" width="31" style="33" customWidth="1"/>
    <col min="15374" max="15374" width="43" style="33" bestFit="1" customWidth="1"/>
    <col min="15375" max="15375" width="21.7109375" style="33" customWidth="1"/>
    <col min="15376" max="15617" width="9.140625" style="33"/>
    <col min="15618" max="15618" width="8.85546875" style="33" bestFit="1" customWidth="1"/>
    <col min="15619" max="15619" width="14.5703125" style="33" bestFit="1" customWidth="1"/>
    <col min="15620" max="15620" width="22.42578125" style="33" bestFit="1" customWidth="1"/>
    <col min="15621" max="15621" width="7.85546875" style="33" bestFit="1" customWidth="1"/>
    <col min="15622" max="15622" width="20.85546875" style="33" bestFit="1" customWidth="1"/>
    <col min="15623" max="15623" width="12.5703125" style="33" customWidth="1"/>
    <col min="15624" max="15624" width="7.7109375" style="33" bestFit="1" customWidth="1"/>
    <col min="15625" max="15625" width="43.42578125" style="33" bestFit="1" customWidth="1"/>
    <col min="15626" max="15626" width="9" style="33" customWidth="1"/>
    <col min="15627" max="15627" width="12.140625" style="33" customWidth="1"/>
    <col min="15628" max="15628" width="49.7109375" style="33" customWidth="1"/>
    <col min="15629" max="15629" width="31" style="33" customWidth="1"/>
    <col min="15630" max="15630" width="43" style="33" bestFit="1" customWidth="1"/>
    <col min="15631" max="15631" width="21.7109375" style="33" customWidth="1"/>
    <col min="15632" max="15873" width="9.140625" style="33"/>
    <col min="15874" max="15874" width="8.85546875" style="33" bestFit="1" customWidth="1"/>
    <col min="15875" max="15875" width="14.5703125" style="33" bestFit="1" customWidth="1"/>
    <col min="15876" max="15876" width="22.42578125" style="33" bestFit="1" customWidth="1"/>
    <col min="15877" max="15877" width="7.85546875" style="33" bestFit="1" customWidth="1"/>
    <col min="15878" max="15878" width="20.85546875" style="33" bestFit="1" customWidth="1"/>
    <col min="15879" max="15879" width="12.5703125" style="33" customWidth="1"/>
    <col min="15880" max="15880" width="7.7109375" style="33" bestFit="1" customWidth="1"/>
    <col min="15881" max="15881" width="43.42578125" style="33" bestFit="1" customWidth="1"/>
    <col min="15882" max="15882" width="9" style="33" customWidth="1"/>
    <col min="15883" max="15883" width="12.140625" style="33" customWidth="1"/>
    <col min="15884" max="15884" width="49.7109375" style="33" customWidth="1"/>
    <col min="15885" max="15885" width="31" style="33" customWidth="1"/>
    <col min="15886" max="15886" width="43" style="33" bestFit="1" customWidth="1"/>
    <col min="15887" max="15887" width="21.7109375" style="33" customWidth="1"/>
    <col min="15888" max="16129" width="9.140625" style="33"/>
    <col min="16130" max="16130" width="8.85546875" style="33" bestFit="1" customWidth="1"/>
    <col min="16131" max="16131" width="14.5703125" style="33" bestFit="1" customWidth="1"/>
    <col min="16132" max="16132" width="22.42578125" style="33" bestFit="1" customWidth="1"/>
    <col min="16133" max="16133" width="7.85546875" style="33" bestFit="1" customWidth="1"/>
    <col min="16134" max="16134" width="20.85546875" style="33" bestFit="1" customWidth="1"/>
    <col min="16135" max="16135" width="12.5703125" style="33" customWidth="1"/>
    <col min="16136" max="16136" width="7.7109375" style="33" bestFit="1" customWidth="1"/>
    <col min="16137" max="16137" width="43.42578125" style="33" bestFit="1" customWidth="1"/>
    <col min="16138" max="16138" width="9" style="33" customWidth="1"/>
    <col min="16139" max="16139" width="12.140625" style="33" customWidth="1"/>
    <col min="16140" max="16140" width="49.7109375" style="33" customWidth="1"/>
    <col min="16141" max="16141" width="31" style="33" customWidth="1"/>
    <col min="16142" max="16142" width="43" style="33" bestFit="1" customWidth="1"/>
    <col min="16143" max="16143" width="21.7109375" style="33" customWidth="1"/>
    <col min="16144" max="16384" width="9.140625" style="33"/>
  </cols>
  <sheetData>
    <row r="1" spans="1:15" s="31" customFormat="1" ht="76.5" x14ac:dyDescent="0.25">
      <c r="B1" s="31" t="s">
        <v>105</v>
      </c>
      <c r="C1" s="31" t="s">
        <v>106</v>
      </c>
      <c r="D1" s="31" t="s">
        <v>107</v>
      </c>
      <c r="E1" s="31" t="s">
        <v>108</v>
      </c>
      <c r="F1" s="31" t="s">
        <v>109</v>
      </c>
      <c r="G1" s="31" t="s">
        <v>110</v>
      </c>
      <c r="H1" s="31" t="s">
        <v>111</v>
      </c>
      <c r="I1" s="31" t="s">
        <v>112</v>
      </c>
      <c r="J1" s="31" t="s">
        <v>113</v>
      </c>
      <c r="K1" s="31" t="s">
        <v>114</v>
      </c>
      <c r="L1" s="31" t="s">
        <v>115</v>
      </c>
      <c r="M1" s="31" t="s">
        <v>116</v>
      </c>
      <c r="N1" s="31" t="s">
        <v>117</v>
      </c>
      <c r="O1" s="31" t="s">
        <v>118</v>
      </c>
    </row>
    <row r="2" spans="1:15" s="37" customFormat="1" ht="12.75" x14ac:dyDescent="0.25">
      <c r="A2" s="179" t="s">
        <v>390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5" x14ac:dyDescent="0.25">
      <c r="A3" s="32">
        <v>0</v>
      </c>
      <c r="B3" s="32" t="s">
        <v>119</v>
      </c>
      <c r="C3" s="33" t="s">
        <v>120</v>
      </c>
      <c r="D3" s="33" t="s">
        <v>121</v>
      </c>
    </row>
    <row r="4" spans="1:15" ht="30" x14ac:dyDescent="0.25">
      <c r="A4" s="34" t="s">
        <v>122</v>
      </c>
      <c r="B4" s="34" t="s">
        <v>123</v>
      </c>
      <c r="C4" s="33" t="s">
        <v>124</v>
      </c>
      <c r="D4" s="33" t="s">
        <v>125</v>
      </c>
    </row>
    <row r="5" spans="1:15" ht="105" x14ac:dyDescent="0.25">
      <c r="A5" s="32">
        <v>2</v>
      </c>
      <c r="B5" s="32" t="s">
        <v>126</v>
      </c>
      <c r="C5" s="33" t="s">
        <v>127</v>
      </c>
      <c r="D5" s="33" t="s">
        <v>128</v>
      </c>
      <c r="E5" s="33" t="s">
        <v>129</v>
      </c>
      <c r="F5" s="33" t="s">
        <v>130</v>
      </c>
      <c r="G5" s="33" t="s">
        <v>131</v>
      </c>
      <c r="H5" s="33" t="s">
        <v>132</v>
      </c>
      <c r="I5" s="33" t="s">
        <v>133</v>
      </c>
      <c r="J5" s="33" t="s">
        <v>134</v>
      </c>
      <c r="K5" s="33" t="s">
        <v>134</v>
      </c>
      <c r="L5" s="33" t="s">
        <v>135</v>
      </c>
      <c r="M5" s="33" t="s">
        <v>136</v>
      </c>
      <c r="N5" s="33" t="s">
        <v>137</v>
      </c>
      <c r="O5" s="33" t="s">
        <v>138</v>
      </c>
    </row>
    <row r="6" spans="1:15" ht="105" x14ac:dyDescent="0.25">
      <c r="A6" s="34" t="s">
        <v>139</v>
      </c>
      <c r="B6" s="34" t="s">
        <v>140</v>
      </c>
      <c r="C6" s="33" t="s">
        <v>141</v>
      </c>
      <c r="D6" s="33" t="s">
        <v>142</v>
      </c>
      <c r="E6" s="33" t="s">
        <v>143</v>
      </c>
      <c r="F6" s="33" t="s">
        <v>144</v>
      </c>
      <c r="G6" s="33" t="s">
        <v>145</v>
      </c>
      <c r="H6" s="33" t="s">
        <v>146</v>
      </c>
      <c r="I6" s="33" t="s">
        <v>147</v>
      </c>
      <c r="J6" s="33" t="s">
        <v>148</v>
      </c>
      <c r="K6" s="33" t="s">
        <v>134</v>
      </c>
      <c r="L6" s="33" t="s">
        <v>135</v>
      </c>
      <c r="M6" s="33" t="s">
        <v>140</v>
      </c>
      <c r="N6" s="33" t="s">
        <v>149</v>
      </c>
      <c r="O6" s="33" t="s">
        <v>150</v>
      </c>
    </row>
    <row r="7" spans="1:15" ht="75" x14ac:dyDescent="0.25">
      <c r="A7" s="32">
        <v>3</v>
      </c>
      <c r="B7" s="32" t="s">
        <v>151</v>
      </c>
      <c r="C7" s="33" t="s">
        <v>152</v>
      </c>
      <c r="D7" s="33" t="s">
        <v>153</v>
      </c>
      <c r="E7" s="33" t="s">
        <v>154</v>
      </c>
      <c r="F7" s="33" t="s">
        <v>155</v>
      </c>
      <c r="G7" s="33" t="s">
        <v>156</v>
      </c>
      <c r="H7" s="33" t="s">
        <v>157</v>
      </c>
      <c r="I7" s="33" t="s">
        <v>158</v>
      </c>
      <c r="J7" s="33" t="s">
        <v>148</v>
      </c>
      <c r="K7" s="33" t="s">
        <v>148</v>
      </c>
      <c r="L7" s="33" t="s">
        <v>159</v>
      </c>
      <c r="M7" s="33" t="s">
        <v>160</v>
      </c>
      <c r="N7" s="33" t="s">
        <v>161</v>
      </c>
      <c r="O7" s="33" t="s">
        <v>162</v>
      </c>
    </row>
    <row r="8" spans="1:15" x14ac:dyDescent="0.25">
      <c r="A8" s="32">
        <v>0</v>
      </c>
      <c r="B8" s="32" t="s">
        <v>151</v>
      </c>
      <c r="C8" s="33" t="s">
        <v>163</v>
      </c>
      <c r="D8" s="33" t="s">
        <v>164</v>
      </c>
    </row>
    <row r="9" spans="1:15" ht="30" x14ac:dyDescent="0.25">
      <c r="A9" s="32">
        <v>0</v>
      </c>
      <c r="B9" s="32" t="s">
        <v>165</v>
      </c>
      <c r="C9" s="33" t="s">
        <v>166</v>
      </c>
      <c r="D9" s="33" t="s">
        <v>167</v>
      </c>
    </row>
    <row r="10" spans="1:15" ht="105" x14ac:dyDescent="0.25">
      <c r="A10" s="32">
        <v>4</v>
      </c>
      <c r="B10" s="32" t="s">
        <v>168</v>
      </c>
      <c r="C10" s="33" t="s">
        <v>169</v>
      </c>
      <c r="D10" s="33" t="s">
        <v>170</v>
      </c>
      <c r="E10" s="33" t="s">
        <v>143</v>
      </c>
      <c r="F10" s="33" t="s">
        <v>171</v>
      </c>
      <c r="G10" s="33" t="s">
        <v>172</v>
      </c>
      <c r="H10" s="33" t="s">
        <v>173</v>
      </c>
      <c r="I10" s="33" t="s">
        <v>174</v>
      </c>
      <c r="J10" s="33" t="s">
        <v>134</v>
      </c>
      <c r="K10" s="33" t="s">
        <v>148</v>
      </c>
      <c r="L10" s="33" t="s">
        <v>135</v>
      </c>
      <c r="M10" s="33" t="s">
        <v>136</v>
      </c>
      <c r="N10" s="33" t="s">
        <v>175</v>
      </c>
      <c r="O10" s="33" t="s">
        <v>176</v>
      </c>
    </row>
    <row r="11" spans="1:15" ht="75" x14ac:dyDescent="0.25">
      <c r="A11" s="32">
        <v>8</v>
      </c>
      <c r="B11" s="32" t="s">
        <v>168</v>
      </c>
      <c r="C11" s="33" t="s">
        <v>177</v>
      </c>
      <c r="D11" s="33" t="s">
        <v>178</v>
      </c>
      <c r="E11" s="33" t="s">
        <v>129</v>
      </c>
      <c r="F11" s="33" t="s">
        <v>179</v>
      </c>
      <c r="G11" s="33" t="s">
        <v>180</v>
      </c>
      <c r="H11" s="33" t="s">
        <v>181</v>
      </c>
      <c r="I11" s="33" t="s">
        <v>182</v>
      </c>
      <c r="J11" s="33" t="s">
        <v>134</v>
      </c>
      <c r="K11" s="33" t="s">
        <v>148</v>
      </c>
      <c r="L11" s="33" t="s">
        <v>159</v>
      </c>
      <c r="M11" s="33" t="s">
        <v>136</v>
      </c>
      <c r="N11" s="33" t="s">
        <v>183</v>
      </c>
      <c r="O11" s="33" t="s">
        <v>184</v>
      </c>
    </row>
    <row r="12" spans="1:15" ht="30" x14ac:dyDescent="0.25">
      <c r="A12" s="34" t="s">
        <v>122</v>
      </c>
      <c r="B12" s="34" t="s">
        <v>185</v>
      </c>
      <c r="C12" s="33" t="s">
        <v>186</v>
      </c>
      <c r="D12" s="33" t="s">
        <v>187</v>
      </c>
    </row>
    <row r="13" spans="1:15" ht="75" x14ac:dyDescent="0.25">
      <c r="A13" s="32">
        <v>6</v>
      </c>
      <c r="B13" s="32" t="s">
        <v>188</v>
      </c>
      <c r="C13" s="33" t="s">
        <v>189</v>
      </c>
      <c r="D13" s="33" t="s">
        <v>190</v>
      </c>
      <c r="E13" s="33" t="s">
        <v>154</v>
      </c>
      <c r="F13" s="33" t="s">
        <v>191</v>
      </c>
      <c r="G13" s="33" t="s">
        <v>192</v>
      </c>
      <c r="H13" s="33" t="s">
        <v>193</v>
      </c>
      <c r="I13" s="33" t="s">
        <v>194</v>
      </c>
      <c r="J13" s="33" t="s">
        <v>148</v>
      </c>
      <c r="K13" s="33" t="s">
        <v>148</v>
      </c>
      <c r="L13" s="33" t="s">
        <v>159</v>
      </c>
      <c r="M13" s="33" t="s">
        <v>136</v>
      </c>
      <c r="N13" s="33" t="s">
        <v>195</v>
      </c>
      <c r="O13" s="33" t="s">
        <v>196</v>
      </c>
    </row>
    <row r="14" spans="1:15" ht="75" x14ac:dyDescent="0.25">
      <c r="A14" s="32">
        <v>1</v>
      </c>
      <c r="B14" s="32"/>
      <c r="C14" s="33" t="s">
        <v>197</v>
      </c>
      <c r="D14" s="33" t="s">
        <v>198</v>
      </c>
      <c r="E14" s="33" t="s">
        <v>129</v>
      </c>
      <c r="F14" s="33" t="s">
        <v>199</v>
      </c>
      <c r="G14" s="33" t="s">
        <v>200</v>
      </c>
      <c r="H14" s="33" t="s">
        <v>201</v>
      </c>
      <c r="I14" s="33" t="s">
        <v>202</v>
      </c>
      <c r="J14" s="33" t="s">
        <v>134</v>
      </c>
      <c r="K14" s="33" t="s">
        <v>148</v>
      </c>
      <c r="L14" s="33" t="s">
        <v>159</v>
      </c>
      <c r="M14" s="33" t="s">
        <v>140</v>
      </c>
      <c r="N14" s="33" t="s">
        <v>203</v>
      </c>
      <c r="O14" s="33" t="s">
        <v>204</v>
      </c>
    </row>
    <row r="15" spans="1:15" ht="75" x14ac:dyDescent="0.25">
      <c r="A15" s="32">
        <v>5</v>
      </c>
      <c r="B15" s="32"/>
      <c r="C15" s="33" t="s">
        <v>205</v>
      </c>
      <c r="D15" s="33" t="s">
        <v>206</v>
      </c>
      <c r="E15" s="33" t="s">
        <v>129</v>
      </c>
      <c r="F15" s="33" t="s">
        <v>207</v>
      </c>
      <c r="G15" s="33" t="s">
        <v>208</v>
      </c>
      <c r="H15" s="33" t="s">
        <v>209</v>
      </c>
      <c r="I15" s="33" t="s">
        <v>210</v>
      </c>
      <c r="J15" s="33" t="s">
        <v>148</v>
      </c>
      <c r="K15" s="33" t="s">
        <v>134</v>
      </c>
      <c r="L15" s="33" t="s">
        <v>159</v>
      </c>
      <c r="M15" s="33" t="s">
        <v>136</v>
      </c>
      <c r="N15" s="33" t="s">
        <v>211</v>
      </c>
      <c r="O15" s="33" t="s">
        <v>212</v>
      </c>
    </row>
    <row r="16" spans="1:15" ht="75" x14ac:dyDescent="0.25">
      <c r="A16" s="32">
        <v>7</v>
      </c>
      <c r="B16" s="32"/>
      <c r="C16" s="33" t="s">
        <v>213</v>
      </c>
      <c r="D16" s="33" t="s">
        <v>214</v>
      </c>
      <c r="E16" s="33" t="s">
        <v>143</v>
      </c>
      <c r="F16" s="33" t="s">
        <v>215</v>
      </c>
      <c r="G16" s="33" t="s">
        <v>216</v>
      </c>
      <c r="H16" s="33" t="s">
        <v>217</v>
      </c>
      <c r="I16" s="33" t="s">
        <v>218</v>
      </c>
      <c r="J16" s="33" t="s">
        <v>134</v>
      </c>
      <c r="K16" s="33" t="s">
        <v>148</v>
      </c>
      <c r="L16" s="33" t="s">
        <v>159</v>
      </c>
      <c r="M16" s="33" t="s">
        <v>219</v>
      </c>
      <c r="N16" s="33" t="s">
        <v>220</v>
      </c>
      <c r="O16" s="33" t="s">
        <v>221</v>
      </c>
    </row>
    <row r="17" spans="1:15" ht="30" x14ac:dyDescent="0.25">
      <c r="A17" s="32">
        <v>9</v>
      </c>
      <c r="B17" s="32"/>
      <c r="C17" s="33" t="s">
        <v>222</v>
      </c>
      <c r="D17" s="33" t="s">
        <v>223</v>
      </c>
      <c r="E17" s="33" t="s">
        <v>129</v>
      </c>
      <c r="F17" s="33" t="s">
        <v>224</v>
      </c>
      <c r="G17" s="33" t="s">
        <v>225</v>
      </c>
      <c r="H17" s="33" t="s">
        <v>226</v>
      </c>
      <c r="I17" s="33" t="s">
        <v>227</v>
      </c>
      <c r="J17" s="33" t="s">
        <v>134</v>
      </c>
      <c r="K17" s="33" t="s">
        <v>134</v>
      </c>
      <c r="L17" s="33" t="s">
        <v>228</v>
      </c>
      <c r="M17" s="33" t="s">
        <v>136</v>
      </c>
      <c r="N17" s="33" t="s">
        <v>229</v>
      </c>
      <c r="O17" s="33" t="s">
        <v>230</v>
      </c>
    </row>
    <row r="18" spans="1:15" ht="105" x14ac:dyDescent="0.25">
      <c r="A18" s="35">
        <v>11</v>
      </c>
      <c r="B18" s="35" t="s">
        <v>119</v>
      </c>
      <c r="C18" s="33" t="s">
        <v>231</v>
      </c>
      <c r="D18" s="33" t="s">
        <v>232</v>
      </c>
      <c r="E18" s="33" t="s">
        <v>143</v>
      </c>
      <c r="F18" s="33" t="s">
        <v>233</v>
      </c>
      <c r="G18" s="33" t="s">
        <v>234</v>
      </c>
      <c r="H18" s="33" t="s">
        <v>235</v>
      </c>
      <c r="I18" s="33" t="s">
        <v>236</v>
      </c>
      <c r="J18" s="33" t="s">
        <v>134</v>
      </c>
      <c r="K18" s="33" t="s">
        <v>148</v>
      </c>
      <c r="L18" s="33" t="s">
        <v>135</v>
      </c>
      <c r="M18" s="33" t="s">
        <v>136</v>
      </c>
      <c r="N18" s="33" t="s">
        <v>237</v>
      </c>
      <c r="O18" s="33" t="s">
        <v>238</v>
      </c>
    </row>
    <row r="19" spans="1:15" ht="30" x14ac:dyDescent="0.25">
      <c r="A19" s="35">
        <v>12</v>
      </c>
      <c r="B19" s="35" t="s">
        <v>140</v>
      </c>
      <c r="C19" s="33" t="s">
        <v>239</v>
      </c>
      <c r="D19" s="33" t="s">
        <v>240</v>
      </c>
      <c r="E19" s="33" t="s">
        <v>241</v>
      </c>
      <c r="F19" s="33" t="s">
        <v>242</v>
      </c>
      <c r="G19" s="33" t="s">
        <v>243</v>
      </c>
      <c r="H19" s="33" t="s">
        <v>193</v>
      </c>
      <c r="I19" s="33" t="s">
        <v>244</v>
      </c>
      <c r="J19" s="33" t="s">
        <v>134</v>
      </c>
      <c r="K19" s="33" t="s">
        <v>148</v>
      </c>
      <c r="L19" s="33" t="s">
        <v>245</v>
      </c>
      <c r="M19" s="33" t="s">
        <v>246</v>
      </c>
      <c r="N19" s="33" t="s">
        <v>247</v>
      </c>
      <c r="O19" s="33" t="s">
        <v>248</v>
      </c>
    </row>
    <row r="20" spans="1:15" ht="75" x14ac:dyDescent="0.25">
      <c r="A20" s="35">
        <v>13</v>
      </c>
      <c r="B20" s="35" t="s">
        <v>188</v>
      </c>
      <c r="C20" s="33" t="s">
        <v>249</v>
      </c>
      <c r="D20" s="33" t="s">
        <v>250</v>
      </c>
      <c r="E20" s="33" t="s">
        <v>129</v>
      </c>
      <c r="F20" s="33" t="s">
        <v>251</v>
      </c>
      <c r="G20" s="33" t="s">
        <v>252</v>
      </c>
      <c r="H20" s="33" t="s">
        <v>253</v>
      </c>
      <c r="I20" s="33" t="s">
        <v>254</v>
      </c>
      <c r="J20" s="33" t="s">
        <v>148</v>
      </c>
      <c r="K20" s="33" t="s">
        <v>148</v>
      </c>
      <c r="L20" s="33" t="s">
        <v>159</v>
      </c>
      <c r="M20" s="33" t="s">
        <v>136</v>
      </c>
      <c r="N20" s="33" t="s">
        <v>255</v>
      </c>
      <c r="O20" s="33" t="s">
        <v>256</v>
      </c>
    </row>
    <row r="21" spans="1:15" ht="75" x14ac:dyDescent="0.25">
      <c r="A21" s="36">
        <v>14</v>
      </c>
      <c r="B21" s="36" t="s">
        <v>257</v>
      </c>
      <c r="C21" s="33" t="s">
        <v>258</v>
      </c>
      <c r="D21" s="33" t="s">
        <v>259</v>
      </c>
      <c r="E21" s="33" t="s">
        <v>129</v>
      </c>
      <c r="F21" s="33" t="s">
        <v>260</v>
      </c>
      <c r="G21" s="33" t="s">
        <v>261</v>
      </c>
      <c r="H21" s="33" t="s">
        <v>262</v>
      </c>
      <c r="I21" s="33" t="s">
        <v>263</v>
      </c>
      <c r="J21" s="33" t="s">
        <v>148</v>
      </c>
      <c r="K21" s="33" t="s">
        <v>148</v>
      </c>
      <c r="L21" s="33" t="s">
        <v>159</v>
      </c>
      <c r="M21" s="33" t="s">
        <v>136</v>
      </c>
      <c r="N21" s="33" t="s">
        <v>264</v>
      </c>
      <c r="O21" s="33" t="s">
        <v>265</v>
      </c>
    </row>
    <row r="22" spans="1:15" ht="75" x14ac:dyDescent="0.25">
      <c r="A22" s="33">
        <v>15</v>
      </c>
      <c r="C22" s="33" t="s">
        <v>266</v>
      </c>
      <c r="D22" s="33" t="s">
        <v>267</v>
      </c>
      <c r="E22" s="33" t="s">
        <v>143</v>
      </c>
      <c r="F22" s="33" t="s">
        <v>268</v>
      </c>
      <c r="G22" s="33" t="s">
        <v>269</v>
      </c>
      <c r="H22" s="33" t="s">
        <v>270</v>
      </c>
      <c r="I22" s="33" t="s">
        <v>271</v>
      </c>
      <c r="J22" s="33" t="s">
        <v>148</v>
      </c>
      <c r="K22" s="33" t="s">
        <v>148</v>
      </c>
      <c r="L22" s="33" t="s">
        <v>159</v>
      </c>
      <c r="M22" s="33" t="s">
        <v>140</v>
      </c>
      <c r="N22" s="33" t="s">
        <v>272</v>
      </c>
      <c r="O22" s="33" t="s">
        <v>273</v>
      </c>
    </row>
    <row r="23" spans="1:15" ht="30" x14ac:dyDescent="0.25">
      <c r="A23" s="33">
        <v>16</v>
      </c>
      <c r="C23" s="33" t="s">
        <v>274</v>
      </c>
      <c r="D23" s="33" t="s">
        <v>275</v>
      </c>
      <c r="E23" s="33" t="s">
        <v>129</v>
      </c>
      <c r="F23" s="33" t="s">
        <v>276</v>
      </c>
      <c r="G23" s="33" t="s">
        <v>277</v>
      </c>
      <c r="H23" s="33" t="s">
        <v>253</v>
      </c>
      <c r="I23" s="33" t="s">
        <v>278</v>
      </c>
      <c r="J23" s="33" t="s">
        <v>134</v>
      </c>
      <c r="K23" s="33" t="s">
        <v>148</v>
      </c>
      <c r="L23" s="33" t="s">
        <v>228</v>
      </c>
      <c r="M23" s="33" t="s">
        <v>136</v>
      </c>
      <c r="N23" s="33" t="s">
        <v>279</v>
      </c>
      <c r="O23" s="33" t="s">
        <v>280</v>
      </c>
    </row>
    <row r="24" spans="1:15" ht="105" x14ac:dyDescent="0.25">
      <c r="A24" s="33">
        <v>17</v>
      </c>
      <c r="C24" s="33" t="s">
        <v>281</v>
      </c>
      <c r="D24" s="33" t="s">
        <v>282</v>
      </c>
      <c r="E24" s="33" t="s">
        <v>143</v>
      </c>
      <c r="F24" s="33" t="s">
        <v>283</v>
      </c>
      <c r="G24" s="33" t="s">
        <v>284</v>
      </c>
      <c r="H24" s="33" t="s">
        <v>173</v>
      </c>
      <c r="I24" s="33" t="s">
        <v>285</v>
      </c>
      <c r="J24" s="33" t="s">
        <v>134</v>
      </c>
      <c r="K24" s="33" t="s">
        <v>148</v>
      </c>
      <c r="L24" s="33" t="s">
        <v>135</v>
      </c>
      <c r="M24" s="33" t="s">
        <v>140</v>
      </c>
      <c r="N24" s="33" t="s">
        <v>286</v>
      </c>
      <c r="O24" s="33" t="s">
        <v>287</v>
      </c>
    </row>
    <row r="25" spans="1:15" ht="60" x14ac:dyDescent="0.25">
      <c r="A25" s="33">
        <v>18</v>
      </c>
      <c r="C25" s="33" t="s">
        <v>205</v>
      </c>
      <c r="D25" s="33" t="s">
        <v>288</v>
      </c>
      <c r="E25" s="33" t="s">
        <v>154</v>
      </c>
      <c r="F25" s="33" t="s">
        <v>289</v>
      </c>
      <c r="G25" s="33" t="s">
        <v>290</v>
      </c>
      <c r="H25" s="33" t="s">
        <v>291</v>
      </c>
      <c r="I25" s="33" t="s">
        <v>292</v>
      </c>
      <c r="J25" s="33" t="s">
        <v>134</v>
      </c>
      <c r="K25" s="33" t="s">
        <v>148</v>
      </c>
      <c r="L25" s="33" t="s">
        <v>228</v>
      </c>
      <c r="M25" s="33" t="s">
        <v>219</v>
      </c>
      <c r="N25" s="33" t="s">
        <v>293</v>
      </c>
      <c r="O25" s="33" t="s">
        <v>294</v>
      </c>
    </row>
    <row r="26" spans="1:15" ht="105" x14ac:dyDescent="0.25">
      <c r="A26" s="33">
        <v>19</v>
      </c>
      <c r="C26" s="33" t="s">
        <v>295</v>
      </c>
      <c r="D26" s="33" t="s">
        <v>296</v>
      </c>
      <c r="E26" s="33" t="s">
        <v>143</v>
      </c>
      <c r="F26" s="33" t="s">
        <v>297</v>
      </c>
      <c r="G26" s="33" t="s">
        <v>298</v>
      </c>
      <c r="H26" s="33" t="s">
        <v>299</v>
      </c>
      <c r="I26" s="33" t="s">
        <v>300</v>
      </c>
      <c r="J26" s="33" t="s">
        <v>134</v>
      </c>
      <c r="K26" s="33" t="s">
        <v>148</v>
      </c>
      <c r="L26" s="33" t="s">
        <v>135</v>
      </c>
      <c r="M26" s="33" t="s">
        <v>136</v>
      </c>
      <c r="N26" s="33" t="s">
        <v>301</v>
      </c>
      <c r="O26" s="33" t="s">
        <v>302</v>
      </c>
    </row>
    <row r="27" spans="1:15" ht="45" x14ac:dyDescent="0.25">
      <c r="A27" s="33">
        <v>20</v>
      </c>
      <c r="C27" s="33" t="s">
        <v>303</v>
      </c>
      <c r="D27" s="33" t="s">
        <v>304</v>
      </c>
      <c r="E27" s="33" t="s">
        <v>305</v>
      </c>
      <c r="F27" s="33" t="s">
        <v>306</v>
      </c>
      <c r="G27" s="33" t="s">
        <v>307</v>
      </c>
      <c r="H27" s="33" t="s">
        <v>193</v>
      </c>
      <c r="I27" s="33" t="s">
        <v>308</v>
      </c>
      <c r="J27" s="33" t="s">
        <v>134</v>
      </c>
      <c r="K27" s="33" t="s">
        <v>148</v>
      </c>
      <c r="L27" s="33" t="s">
        <v>245</v>
      </c>
      <c r="M27" s="33" t="s">
        <v>160</v>
      </c>
      <c r="N27" s="33" t="s">
        <v>309</v>
      </c>
      <c r="O27" s="33" t="s">
        <v>310</v>
      </c>
    </row>
    <row r="28" spans="1:15" ht="60" x14ac:dyDescent="0.25">
      <c r="A28" s="33">
        <v>21</v>
      </c>
      <c r="C28" s="33" t="s">
        <v>311</v>
      </c>
      <c r="D28" s="33" t="s">
        <v>312</v>
      </c>
      <c r="E28" s="33" t="s">
        <v>241</v>
      </c>
      <c r="F28" s="33" t="s">
        <v>313</v>
      </c>
      <c r="G28" s="33" t="s">
        <v>314</v>
      </c>
      <c r="H28" s="33" t="s">
        <v>201</v>
      </c>
      <c r="I28" s="33" t="s">
        <v>315</v>
      </c>
      <c r="J28" s="33" t="s">
        <v>134</v>
      </c>
      <c r="K28" s="33" t="s">
        <v>148</v>
      </c>
      <c r="L28" s="33" t="s">
        <v>316</v>
      </c>
      <c r="M28" s="33" t="s">
        <v>317</v>
      </c>
      <c r="N28" s="33" t="s">
        <v>318</v>
      </c>
      <c r="O28" s="33" t="s">
        <v>319</v>
      </c>
    </row>
    <row r="29" spans="1:15" ht="105" x14ac:dyDescent="0.25">
      <c r="A29" s="33">
        <v>22</v>
      </c>
      <c r="C29" s="33" t="s">
        <v>320</v>
      </c>
      <c r="D29" s="33" t="s">
        <v>321</v>
      </c>
      <c r="E29" s="33" t="s">
        <v>241</v>
      </c>
      <c r="F29" s="33" t="s">
        <v>322</v>
      </c>
      <c r="G29" s="33" t="s">
        <v>323</v>
      </c>
      <c r="H29" s="33" t="s">
        <v>324</v>
      </c>
      <c r="I29" s="33" t="s">
        <v>325</v>
      </c>
      <c r="J29" s="33" t="s">
        <v>134</v>
      </c>
      <c r="K29" s="33" t="s">
        <v>148</v>
      </c>
      <c r="L29" s="33" t="s">
        <v>326</v>
      </c>
      <c r="M29" s="33" t="s">
        <v>160</v>
      </c>
      <c r="N29" s="33" t="s">
        <v>327</v>
      </c>
      <c r="O29" s="33" t="s">
        <v>328</v>
      </c>
    </row>
    <row r="30" spans="1:15" ht="30" x14ac:dyDescent="0.25">
      <c r="A30" s="33">
        <v>23</v>
      </c>
      <c r="C30" s="33" t="s">
        <v>329</v>
      </c>
      <c r="D30" s="33" t="s">
        <v>330</v>
      </c>
      <c r="E30" s="33" t="s">
        <v>241</v>
      </c>
      <c r="F30" s="33" t="s">
        <v>331</v>
      </c>
      <c r="G30" s="33" t="s">
        <v>332</v>
      </c>
      <c r="H30" s="33" t="s">
        <v>157</v>
      </c>
      <c r="I30" s="33" t="s">
        <v>333</v>
      </c>
      <c r="J30" s="33" t="s">
        <v>134</v>
      </c>
      <c r="K30" s="33" t="s">
        <v>148</v>
      </c>
      <c r="L30" s="33" t="s">
        <v>245</v>
      </c>
      <c r="M30" s="33" t="s">
        <v>334</v>
      </c>
      <c r="N30" s="33" t="s">
        <v>335</v>
      </c>
      <c r="O30" s="33" t="s">
        <v>336</v>
      </c>
    </row>
    <row r="31" spans="1:15" ht="105" x14ac:dyDescent="0.25">
      <c r="A31" s="33">
        <v>24</v>
      </c>
      <c r="C31" s="33" t="s">
        <v>337</v>
      </c>
      <c r="D31" s="33" t="s">
        <v>338</v>
      </c>
      <c r="E31" s="33" t="s">
        <v>241</v>
      </c>
      <c r="F31" s="33" t="s">
        <v>339</v>
      </c>
      <c r="G31" s="33" t="s">
        <v>340</v>
      </c>
      <c r="H31" s="33" t="s">
        <v>201</v>
      </c>
      <c r="I31" s="33" t="s">
        <v>341</v>
      </c>
      <c r="J31" s="33" t="s">
        <v>134</v>
      </c>
      <c r="K31" s="33" t="s">
        <v>148</v>
      </c>
      <c r="L31" s="33" t="s">
        <v>326</v>
      </c>
      <c r="M31" s="33" t="s">
        <v>334</v>
      </c>
      <c r="N31" s="33" t="s">
        <v>342</v>
      </c>
      <c r="O31" s="33" t="s">
        <v>343</v>
      </c>
    </row>
    <row r="32" spans="1:15" ht="105" x14ac:dyDescent="0.25">
      <c r="A32" s="33">
        <v>25</v>
      </c>
      <c r="C32" s="33" t="s">
        <v>344</v>
      </c>
      <c r="D32" s="33" t="s">
        <v>345</v>
      </c>
      <c r="E32" s="33" t="s">
        <v>305</v>
      </c>
      <c r="F32" s="33" t="s">
        <v>346</v>
      </c>
      <c r="G32" s="33" t="s">
        <v>347</v>
      </c>
      <c r="H32" s="33" t="s">
        <v>348</v>
      </c>
      <c r="I32" s="33" t="s">
        <v>341</v>
      </c>
      <c r="J32" s="33" t="s">
        <v>134</v>
      </c>
      <c r="K32" s="33" t="s">
        <v>148</v>
      </c>
      <c r="L32" s="33" t="s">
        <v>326</v>
      </c>
      <c r="M32" s="33" t="s">
        <v>317</v>
      </c>
      <c r="N32" s="33" t="s">
        <v>349</v>
      </c>
      <c r="O32" s="33" t="s">
        <v>343</v>
      </c>
    </row>
    <row r="33" spans="1:15" ht="105" x14ac:dyDescent="0.25">
      <c r="A33" s="33">
        <v>26</v>
      </c>
      <c r="C33" s="33" t="s">
        <v>350</v>
      </c>
      <c r="D33" s="33" t="s">
        <v>351</v>
      </c>
      <c r="E33" s="33" t="s">
        <v>241</v>
      </c>
      <c r="F33" s="33" t="s">
        <v>352</v>
      </c>
      <c r="G33" s="33" t="s">
        <v>353</v>
      </c>
      <c r="H33" s="33" t="s">
        <v>354</v>
      </c>
      <c r="I33" s="33" t="s">
        <v>355</v>
      </c>
      <c r="J33" s="33" t="s">
        <v>134</v>
      </c>
      <c r="K33" s="33" t="s">
        <v>148</v>
      </c>
      <c r="L33" s="33" t="s">
        <v>326</v>
      </c>
      <c r="M33" s="33" t="s">
        <v>356</v>
      </c>
      <c r="N33" s="33" t="s">
        <v>357</v>
      </c>
      <c r="O33" s="33" t="s">
        <v>358</v>
      </c>
    </row>
    <row r="34" spans="1:15" ht="105" x14ac:dyDescent="0.25">
      <c r="A34" s="33">
        <v>27</v>
      </c>
      <c r="C34" s="33" t="s">
        <v>359</v>
      </c>
      <c r="D34" s="33" t="s">
        <v>360</v>
      </c>
      <c r="E34" s="33" t="s">
        <v>143</v>
      </c>
      <c r="F34" s="33" t="s">
        <v>361</v>
      </c>
      <c r="G34" s="33" t="s">
        <v>362</v>
      </c>
      <c r="H34" s="33" t="s">
        <v>363</v>
      </c>
      <c r="I34" s="33" t="s">
        <v>364</v>
      </c>
      <c r="J34" s="33" t="s">
        <v>134</v>
      </c>
      <c r="K34" s="33" t="s">
        <v>148</v>
      </c>
      <c r="L34" s="33" t="s">
        <v>135</v>
      </c>
      <c r="M34" s="33" t="s">
        <v>219</v>
      </c>
      <c r="N34" s="33" t="s">
        <v>365</v>
      </c>
      <c r="O34" s="33" t="s">
        <v>366</v>
      </c>
    </row>
    <row r="35" spans="1:15" ht="105" x14ac:dyDescent="0.25">
      <c r="A35" s="33">
        <v>28</v>
      </c>
      <c r="C35" s="33" t="s">
        <v>367</v>
      </c>
      <c r="D35" s="33" t="s">
        <v>368</v>
      </c>
      <c r="E35" s="33" t="s">
        <v>305</v>
      </c>
      <c r="F35" s="33" t="s">
        <v>369</v>
      </c>
      <c r="G35" s="33" t="s">
        <v>370</v>
      </c>
      <c r="H35" s="33" t="s">
        <v>371</v>
      </c>
      <c r="I35" s="33" t="s">
        <v>372</v>
      </c>
      <c r="J35" s="33" t="s">
        <v>134</v>
      </c>
      <c r="K35" s="33" t="s">
        <v>148</v>
      </c>
      <c r="L35" s="33" t="s">
        <v>326</v>
      </c>
      <c r="M35" s="33" t="s">
        <v>317</v>
      </c>
      <c r="N35" s="33" t="s">
        <v>373</v>
      </c>
      <c r="O35" s="33" t="s">
        <v>374</v>
      </c>
    </row>
    <row r="36" spans="1:15" ht="30" x14ac:dyDescent="0.25">
      <c r="A36" s="33">
        <v>29</v>
      </c>
      <c r="C36" s="33" t="s">
        <v>239</v>
      </c>
      <c r="D36" s="33" t="s">
        <v>375</v>
      </c>
      <c r="E36" s="33" t="s">
        <v>241</v>
      </c>
      <c r="F36" s="33" t="s">
        <v>376</v>
      </c>
      <c r="G36" s="33" t="s">
        <v>377</v>
      </c>
      <c r="H36" s="33" t="s">
        <v>378</v>
      </c>
      <c r="I36" s="33" t="s">
        <v>379</v>
      </c>
      <c r="J36" s="33" t="s">
        <v>134</v>
      </c>
      <c r="K36" s="33" t="s">
        <v>148</v>
      </c>
      <c r="L36" s="33" t="s">
        <v>245</v>
      </c>
      <c r="M36" s="33" t="s">
        <v>356</v>
      </c>
      <c r="N36" s="33" t="s">
        <v>380</v>
      </c>
      <c r="O36" s="33" t="s">
        <v>380</v>
      </c>
    </row>
    <row r="37" spans="1:15" ht="60" x14ac:dyDescent="0.25">
      <c r="A37" s="33">
        <v>30</v>
      </c>
      <c r="C37" s="33" t="s">
        <v>381</v>
      </c>
      <c r="D37" s="33" t="s">
        <v>382</v>
      </c>
      <c r="E37" s="33" t="s">
        <v>305</v>
      </c>
      <c r="F37" s="33" t="s">
        <v>383</v>
      </c>
      <c r="G37" s="33" t="s">
        <v>384</v>
      </c>
      <c r="H37" s="33" t="s">
        <v>385</v>
      </c>
      <c r="I37" s="33" t="s">
        <v>386</v>
      </c>
      <c r="J37" s="33" t="s">
        <v>134</v>
      </c>
      <c r="K37" s="33" t="s">
        <v>148</v>
      </c>
      <c r="L37" s="33" t="s">
        <v>316</v>
      </c>
      <c r="M37" s="33" t="s">
        <v>387</v>
      </c>
      <c r="N37" s="33" t="s">
        <v>388</v>
      </c>
      <c r="O37" s="33" t="s">
        <v>389</v>
      </c>
    </row>
  </sheetData>
  <mergeCells count="1">
    <mergeCell ref="A2:L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"/>
  <sheetViews>
    <sheetView topLeftCell="B1" workbookViewId="0">
      <pane ySplit="1" topLeftCell="A2" activePane="bottomLeft" state="frozen"/>
      <selection pane="bottomLeft" activeCell="G120" sqref="G120"/>
    </sheetView>
  </sheetViews>
  <sheetFormatPr baseColWidth="10" defaultColWidth="11.42578125" defaultRowHeight="12" x14ac:dyDescent="0.2"/>
  <cols>
    <col min="1" max="1" width="44.42578125" style="114" bestFit="1" customWidth="1"/>
    <col min="2" max="2" width="9.85546875" style="114" bestFit="1" customWidth="1"/>
    <col min="3" max="10" width="9.85546875" style="80" bestFit="1" customWidth="1"/>
    <col min="11" max="11" width="19.85546875" style="80" bestFit="1" customWidth="1"/>
    <col min="12" max="13" width="9.85546875" style="80" bestFit="1" customWidth="1"/>
    <col min="14" max="16384" width="11.42578125" style="80"/>
  </cols>
  <sheetData>
    <row r="1" spans="1:13" x14ac:dyDescent="0.2">
      <c r="A1" s="74" t="s">
        <v>0</v>
      </c>
      <c r="B1" s="75" t="s">
        <v>1</v>
      </c>
      <c r="C1" s="76">
        <v>22</v>
      </c>
      <c r="D1" s="76">
        <v>21</v>
      </c>
      <c r="E1" s="77"/>
      <c r="F1" s="78"/>
      <c r="G1" s="78"/>
      <c r="H1" s="79"/>
      <c r="I1" s="79"/>
      <c r="J1" s="79"/>
      <c r="K1" s="79"/>
      <c r="L1" s="79"/>
      <c r="M1" s="79"/>
    </row>
    <row r="2" spans="1:13" ht="12.75" thickBot="1" x14ac:dyDescent="0.25">
      <c r="A2" s="81" t="s">
        <v>2</v>
      </c>
      <c r="B2" s="82">
        <v>43540</v>
      </c>
      <c r="C2" s="83">
        <v>43796</v>
      </c>
      <c r="D2" s="83">
        <v>44098</v>
      </c>
      <c r="E2" s="83">
        <v>44308</v>
      </c>
      <c r="F2" s="84">
        <v>44320</v>
      </c>
      <c r="G2" s="84">
        <v>44460</v>
      </c>
      <c r="H2" s="84">
        <v>44644</v>
      </c>
      <c r="I2" s="84">
        <v>44812</v>
      </c>
      <c r="J2" s="84">
        <v>44992</v>
      </c>
      <c r="K2" s="84"/>
      <c r="L2" s="84">
        <v>45174</v>
      </c>
      <c r="M2" s="84">
        <v>45188</v>
      </c>
    </row>
    <row r="3" spans="1:13" x14ac:dyDescent="0.2">
      <c r="A3" s="85" t="s">
        <v>3</v>
      </c>
      <c r="B3" s="86" t="s">
        <v>4</v>
      </c>
      <c r="C3" s="86" t="s">
        <v>4</v>
      </c>
      <c r="D3" s="87" t="s">
        <v>4</v>
      </c>
      <c r="E3" s="87" t="s">
        <v>4</v>
      </c>
      <c r="F3" s="87" t="s">
        <v>4</v>
      </c>
      <c r="G3" s="87" t="s">
        <v>4</v>
      </c>
      <c r="H3" s="87" t="s">
        <v>4</v>
      </c>
      <c r="I3" s="87"/>
      <c r="J3" s="88" t="s">
        <v>4</v>
      </c>
      <c r="K3" s="85" t="s">
        <v>3</v>
      </c>
      <c r="L3" s="88" t="s">
        <v>4</v>
      </c>
      <c r="M3" s="88" t="s">
        <v>4</v>
      </c>
    </row>
    <row r="4" spans="1:13" x14ac:dyDescent="0.2">
      <c r="A4" s="89" t="s">
        <v>5</v>
      </c>
      <c r="B4" s="90" t="s">
        <v>4</v>
      </c>
      <c r="C4" s="90" t="s">
        <v>4</v>
      </c>
      <c r="D4" s="88" t="s">
        <v>4</v>
      </c>
      <c r="E4" s="88" t="s">
        <v>6</v>
      </c>
      <c r="F4" s="88" t="s">
        <v>6</v>
      </c>
      <c r="G4" s="88"/>
      <c r="H4" s="88" t="s">
        <v>4</v>
      </c>
      <c r="I4" s="88" t="s">
        <v>4</v>
      </c>
      <c r="J4" s="88" t="s">
        <v>4</v>
      </c>
      <c r="K4" s="89" t="s">
        <v>5</v>
      </c>
      <c r="L4" s="88" t="s">
        <v>4</v>
      </c>
      <c r="M4" s="88" t="s">
        <v>4</v>
      </c>
    </row>
    <row r="5" spans="1:13" x14ac:dyDescent="0.2">
      <c r="A5" s="89" t="s">
        <v>7</v>
      </c>
      <c r="B5" s="90" t="s">
        <v>6</v>
      </c>
      <c r="C5" s="90" t="s">
        <v>6</v>
      </c>
      <c r="D5" s="88" t="s">
        <v>4</v>
      </c>
      <c r="E5" s="88" t="s">
        <v>4</v>
      </c>
      <c r="F5" s="88" t="s">
        <v>4</v>
      </c>
      <c r="G5" s="88" t="s">
        <v>4</v>
      </c>
      <c r="H5" s="88" t="s">
        <v>4</v>
      </c>
      <c r="I5" s="88" t="s">
        <v>4</v>
      </c>
      <c r="J5" s="88" t="s">
        <v>4</v>
      </c>
      <c r="K5" s="89" t="s">
        <v>7</v>
      </c>
      <c r="L5" s="88" t="s">
        <v>4</v>
      </c>
      <c r="M5" s="88" t="s">
        <v>4</v>
      </c>
    </row>
    <row r="6" spans="1:13" x14ac:dyDescent="0.2">
      <c r="A6" s="89" t="s">
        <v>9</v>
      </c>
      <c r="B6" s="90" t="s">
        <v>4</v>
      </c>
      <c r="C6" s="90" t="s">
        <v>4</v>
      </c>
      <c r="D6" s="88" t="s">
        <v>4</v>
      </c>
      <c r="E6" s="88" t="s">
        <v>4</v>
      </c>
      <c r="F6" s="88" t="s">
        <v>4</v>
      </c>
      <c r="G6" s="88" t="s">
        <v>4</v>
      </c>
      <c r="H6" s="88" t="s">
        <v>4</v>
      </c>
      <c r="I6" s="88" t="s">
        <v>4</v>
      </c>
      <c r="J6" s="88" t="s">
        <v>4</v>
      </c>
      <c r="K6" s="89" t="s">
        <v>9</v>
      </c>
      <c r="L6" s="88" t="s">
        <v>4</v>
      </c>
      <c r="M6" s="88" t="s">
        <v>4</v>
      </c>
    </row>
    <row r="7" spans="1:13" x14ac:dyDescent="0.2">
      <c r="A7" s="89" t="s">
        <v>10</v>
      </c>
      <c r="B7" s="90" t="s">
        <v>4</v>
      </c>
      <c r="C7" s="90" t="s">
        <v>4</v>
      </c>
      <c r="D7" s="88" t="s">
        <v>4</v>
      </c>
      <c r="E7" s="88" t="s">
        <v>4</v>
      </c>
      <c r="F7" s="88" t="s">
        <v>4</v>
      </c>
      <c r="G7" s="88" t="s">
        <v>4</v>
      </c>
      <c r="H7" s="88" t="s">
        <v>4</v>
      </c>
      <c r="I7" s="88" t="s">
        <v>4</v>
      </c>
      <c r="J7" s="88"/>
      <c r="K7" s="89" t="s">
        <v>398</v>
      </c>
      <c r="L7" s="88" t="s">
        <v>4</v>
      </c>
      <c r="M7" s="88" t="s">
        <v>4</v>
      </c>
    </row>
    <row r="8" spans="1:13" x14ac:dyDescent="0.2">
      <c r="A8" s="89" t="s">
        <v>11</v>
      </c>
      <c r="B8" s="90" t="s">
        <v>4</v>
      </c>
      <c r="C8" s="90" t="s">
        <v>4</v>
      </c>
      <c r="D8" s="88" t="s">
        <v>4</v>
      </c>
      <c r="E8" s="88"/>
      <c r="F8" s="88" t="s">
        <v>4</v>
      </c>
      <c r="G8" s="88" t="s">
        <v>4</v>
      </c>
      <c r="H8" s="88"/>
      <c r="I8" s="88"/>
      <c r="J8" s="88"/>
      <c r="K8" s="89" t="s">
        <v>10</v>
      </c>
      <c r="L8" s="88" t="s">
        <v>4</v>
      </c>
      <c r="M8" s="88" t="s">
        <v>4</v>
      </c>
    </row>
    <row r="9" spans="1:13" x14ac:dyDescent="0.2">
      <c r="A9" s="89" t="s">
        <v>12</v>
      </c>
      <c r="B9" s="90" t="s">
        <v>4</v>
      </c>
      <c r="C9" s="90" t="s">
        <v>4</v>
      </c>
      <c r="D9" s="88"/>
      <c r="E9" s="88" t="s">
        <v>4</v>
      </c>
      <c r="F9" s="88"/>
      <c r="G9" s="88" t="s">
        <v>4</v>
      </c>
      <c r="H9" s="88"/>
      <c r="I9" s="88"/>
      <c r="J9" s="88"/>
      <c r="K9" s="89" t="s">
        <v>13</v>
      </c>
      <c r="L9" s="88"/>
      <c r="M9" s="88" t="s">
        <v>4</v>
      </c>
    </row>
    <row r="10" spans="1:13" x14ac:dyDescent="0.2">
      <c r="A10" s="89" t="s">
        <v>13</v>
      </c>
      <c r="B10" s="90" t="s">
        <v>4</v>
      </c>
      <c r="C10" s="90" t="s">
        <v>4</v>
      </c>
      <c r="D10" s="88" t="s">
        <v>4</v>
      </c>
      <c r="E10" s="88" t="s">
        <v>4</v>
      </c>
      <c r="F10" s="88"/>
      <c r="G10" s="88" t="s">
        <v>4</v>
      </c>
      <c r="H10" s="88" t="s">
        <v>4</v>
      </c>
      <c r="I10" s="88"/>
      <c r="J10" s="88"/>
      <c r="K10" s="89" t="s">
        <v>14</v>
      </c>
      <c r="L10" s="88" t="s">
        <v>4</v>
      </c>
      <c r="M10" s="88" t="s">
        <v>4</v>
      </c>
    </row>
    <row r="11" spans="1:13" x14ac:dyDescent="0.2">
      <c r="A11" s="89" t="s">
        <v>14</v>
      </c>
      <c r="B11" s="90" t="s">
        <v>4</v>
      </c>
      <c r="C11" s="90" t="s">
        <v>4</v>
      </c>
      <c r="D11" s="88"/>
      <c r="E11" s="88" t="s">
        <v>6</v>
      </c>
      <c r="F11" s="88" t="s">
        <v>6</v>
      </c>
      <c r="G11" s="88"/>
      <c r="H11" s="88"/>
      <c r="I11" s="88"/>
      <c r="J11" s="88"/>
      <c r="K11" s="89" t="s">
        <v>399</v>
      </c>
      <c r="L11" s="88" t="s">
        <v>4</v>
      </c>
      <c r="M11" s="88" t="s">
        <v>4</v>
      </c>
    </row>
    <row r="12" spans="1:13" x14ac:dyDescent="0.2">
      <c r="A12" s="89" t="s">
        <v>8</v>
      </c>
      <c r="B12" s="90" t="s">
        <v>4</v>
      </c>
      <c r="C12" s="90" t="s">
        <v>4</v>
      </c>
      <c r="D12" s="88" t="s">
        <v>4</v>
      </c>
      <c r="E12" s="88"/>
      <c r="F12" s="88"/>
      <c r="G12" s="88"/>
      <c r="H12" s="88" t="s">
        <v>4</v>
      </c>
      <c r="I12" s="88"/>
      <c r="J12" s="88"/>
      <c r="K12" s="89" t="s">
        <v>8</v>
      </c>
      <c r="L12" s="88"/>
      <c r="M12" s="88" t="s">
        <v>4</v>
      </c>
    </row>
    <row r="13" spans="1:13" x14ac:dyDescent="0.2">
      <c r="A13" s="89" t="s">
        <v>15</v>
      </c>
      <c r="B13" s="90" t="s">
        <v>4</v>
      </c>
      <c r="C13" s="90" t="s">
        <v>4</v>
      </c>
      <c r="D13" s="88" t="s">
        <v>4</v>
      </c>
      <c r="E13" s="88" t="s">
        <v>4</v>
      </c>
      <c r="F13" s="88" t="s">
        <v>4</v>
      </c>
      <c r="G13" s="88" t="s">
        <v>4</v>
      </c>
      <c r="H13" s="88" t="s">
        <v>4</v>
      </c>
      <c r="I13" s="88" t="s">
        <v>4</v>
      </c>
      <c r="J13" s="88" t="s">
        <v>4</v>
      </c>
      <c r="K13" s="88"/>
      <c r="L13" s="88"/>
      <c r="M13" s="88"/>
    </row>
    <row r="14" spans="1:13" x14ac:dyDescent="0.2">
      <c r="A14" s="91" t="s">
        <v>16</v>
      </c>
      <c r="B14" s="90" t="s">
        <v>4</v>
      </c>
      <c r="C14" s="90" t="s">
        <v>4</v>
      </c>
      <c r="D14" s="88" t="s">
        <v>4</v>
      </c>
      <c r="E14" s="88" t="s">
        <v>4</v>
      </c>
      <c r="F14" s="88" t="s">
        <v>4</v>
      </c>
      <c r="G14" s="88" t="s">
        <v>4</v>
      </c>
      <c r="H14" s="88" t="s">
        <v>4</v>
      </c>
      <c r="I14" s="88" t="s">
        <v>4</v>
      </c>
      <c r="J14" s="88"/>
      <c r="K14" s="88"/>
      <c r="L14" s="88"/>
      <c r="M14" s="88" t="s">
        <v>4</v>
      </c>
    </row>
    <row r="15" spans="1:13" x14ac:dyDescent="0.2">
      <c r="A15" s="91" t="s">
        <v>16</v>
      </c>
      <c r="B15" s="90" t="s">
        <v>4</v>
      </c>
      <c r="C15" s="90" t="s">
        <v>4</v>
      </c>
      <c r="D15" s="88" t="s">
        <v>4</v>
      </c>
      <c r="E15" s="88" t="s">
        <v>4</v>
      </c>
      <c r="F15" s="88" t="s">
        <v>4</v>
      </c>
      <c r="G15" s="88" t="s">
        <v>4</v>
      </c>
      <c r="H15" s="88"/>
      <c r="I15" s="88"/>
      <c r="J15" s="88"/>
      <c r="K15" s="88"/>
      <c r="L15" s="88"/>
      <c r="M15" s="88" t="s">
        <v>4</v>
      </c>
    </row>
    <row r="16" spans="1:13" x14ac:dyDescent="0.2">
      <c r="A16" s="91" t="s">
        <v>17</v>
      </c>
      <c r="B16" s="90" t="s">
        <v>4</v>
      </c>
      <c r="C16" s="90" t="s">
        <v>4</v>
      </c>
      <c r="D16" s="88"/>
      <c r="E16" s="88" t="s">
        <v>4</v>
      </c>
      <c r="F16" s="88" t="s">
        <v>4</v>
      </c>
      <c r="G16" s="88" t="s">
        <v>4</v>
      </c>
      <c r="H16" s="88" t="s">
        <v>4</v>
      </c>
      <c r="I16" s="88" t="s">
        <v>4</v>
      </c>
      <c r="J16" s="88" t="s">
        <v>4</v>
      </c>
      <c r="K16" s="88"/>
      <c r="L16" s="88" t="s">
        <v>4</v>
      </c>
      <c r="M16" s="88" t="s">
        <v>4</v>
      </c>
    </row>
    <row r="17" spans="1:13" x14ac:dyDescent="0.2">
      <c r="A17" s="91" t="s">
        <v>17</v>
      </c>
      <c r="B17" s="90" t="s">
        <v>4</v>
      </c>
      <c r="C17" s="90" t="s">
        <v>4</v>
      </c>
      <c r="D17" s="88" t="s">
        <v>4</v>
      </c>
      <c r="E17" s="88" t="s">
        <v>4</v>
      </c>
      <c r="F17" s="88" t="s">
        <v>4</v>
      </c>
      <c r="G17" s="88" t="s">
        <v>4</v>
      </c>
      <c r="H17" s="88" t="s">
        <v>4</v>
      </c>
      <c r="I17" s="88" t="s">
        <v>4</v>
      </c>
      <c r="J17" s="88" t="s">
        <v>4</v>
      </c>
      <c r="K17" s="88"/>
      <c r="L17" s="88" t="s">
        <v>4</v>
      </c>
      <c r="M17" s="88" t="s">
        <v>4</v>
      </c>
    </row>
    <row r="18" spans="1:13" x14ac:dyDescent="0.2">
      <c r="A18" s="91" t="s">
        <v>18</v>
      </c>
      <c r="B18" s="90" t="s">
        <v>4</v>
      </c>
      <c r="C18" s="90" t="s">
        <v>4</v>
      </c>
      <c r="D18" s="88" t="s">
        <v>4</v>
      </c>
      <c r="E18" s="88" t="s">
        <v>4</v>
      </c>
      <c r="F18" s="88" t="s">
        <v>4</v>
      </c>
      <c r="G18" s="88" t="s">
        <v>4</v>
      </c>
      <c r="H18" s="88" t="s">
        <v>4</v>
      </c>
      <c r="I18" s="88" t="s">
        <v>4</v>
      </c>
      <c r="J18" s="88" t="s">
        <v>4</v>
      </c>
      <c r="K18" s="88"/>
      <c r="L18" s="88" t="s">
        <v>4</v>
      </c>
      <c r="M18" s="88" t="s">
        <v>4</v>
      </c>
    </row>
    <row r="19" spans="1:13" x14ac:dyDescent="0.2">
      <c r="A19" s="91" t="s">
        <v>18</v>
      </c>
      <c r="B19" s="90" t="s">
        <v>4</v>
      </c>
      <c r="C19" s="90" t="s">
        <v>4</v>
      </c>
      <c r="D19" s="88" t="s">
        <v>4</v>
      </c>
      <c r="E19" s="88"/>
      <c r="F19" s="88" t="s">
        <v>4</v>
      </c>
      <c r="G19" s="88" t="s">
        <v>4</v>
      </c>
      <c r="H19" s="88" t="s">
        <v>4</v>
      </c>
      <c r="I19" s="88" t="s">
        <v>4</v>
      </c>
      <c r="J19" s="88" t="s">
        <v>4</v>
      </c>
      <c r="K19" s="88"/>
      <c r="L19" s="88" t="s">
        <v>4</v>
      </c>
      <c r="M19" s="88" t="s">
        <v>4</v>
      </c>
    </row>
    <row r="20" spans="1:13" x14ac:dyDescent="0.2">
      <c r="A20" s="91" t="s">
        <v>19</v>
      </c>
      <c r="B20" s="90" t="s">
        <v>4</v>
      </c>
      <c r="C20" s="90" t="s">
        <v>4</v>
      </c>
      <c r="D20" s="88" t="s">
        <v>4</v>
      </c>
      <c r="E20" s="88" t="s">
        <v>4</v>
      </c>
      <c r="F20" s="88" t="s">
        <v>4</v>
      </c>
      <c r="G20" s="88" t="s">
        <v>4</v>
      </c>
      <c r="H20" s="88" t="s">
        <v>4</v>
      </c>
      <c r="I20" s="88" t="s">
        <v>4</v>
      </c>
      <c r="J20" s="88" t="s">
        <v>4</v>
      </c>
      <c r="K20" s="88"/>
      <c r="L20" s="88" t="s">
        <v>4</v>
      </c>
      <c r="M20" s="88" t="s">
        <v>4</v>
      </c>
    </row>
    <row r="21" spans="1:13" x14ac:dyDescent="0.2">
      <c r="A21" s="91" t="s">
        <v>19</v>
      </c>
      <c r="B21" s="90" t="s">
        <v>4</v>
      </c>
      <c r="C21" s="90" t="s">
        <v>4</v>
      </c>
      <c r="D21" s="88" t="s">
        <v>4</v>
      </c>
      <c r="E21" s="88" t="s">
        <v>4</v>
      </c>
      <c r="F21" s="88" t="s">
        <v>4</v>
      </c>
      <c r="G21" s="88"/>
      <c r="H21" s="88"/>
      <c r="I21" s="88"/>
      <c r="J21" s="88"/>
      <c r="K21" s="88"/>
      <c r="L21" s="88"/>
      <c r="M21" s="88"/>
    </row>
    <row r="22" spans="1:13" x14ac:dyDescent="0.2">
      <c r="A22" s="91" t="s">
        <v>20</v>
      </c>
      <c r="B22" s="90" t="s">
        <v>4</v>
      </c>
      <c r="C22" s="90" t="s">
        <v>4</v>
      </c>
      <c r="D22" s="88" t="s">
        <v>4</v>
      </c>
      <c r="E22" s="88" t="s">
        <v>4</v>
      </c>
      <c r="F22" s="88" t="s">
        <v>4</v>
      </c>
      <c r="G22" s="88" t="s">
        <v>4</v>
      </c>
      <c r="H22" s="88" t="s">
        <v>4</v>
      </c>
      <c r="I22" s="88" t="s">
        <v>4</v>
      </c>
      <c r="J22" s="88" t="s">
        <v>4</v>
      </c>
      <c r="K22" s="88"/>
      <c r="L22" s="88" t="s">
        <v>4</v>
      </c>
      <c r="M22" s="88" t="s">
        <v>4</v>
      </c>
    </row>
    <row r="23" spans="1:13" x14ac:dyDescent="0.2">
      <c r="A23" s="91" t="s">
        <v>20</v>
      </c>
      <c r="B23" s="90" t="s">
        <v>4</v>
      </c>
      <c r="C23" s="90" t="s">
        <v>4</v>
      </c>
      <c r="D23" s="88" t="s">
        <v>4</v>
      </c>
      <c r="E23" s="88" t="s">
        <v>4</v>
      </c>
      <c r="F23" s="88" t="s">
        <v>4</v>
      </c>
      <c r="G23" s="88"/>
      <c r="H23" s="88"/>
      <c r="I23" s="88"/>
      <c r="J23" s="88"/>
      <c r="K23" s="88"/>
      <c r="L23" s="88"/>
      <c r="M23" s="88"/>
    </row>
    <row r="24" spans="1:13" x14ac:dyDescent="0.2">
      <c r="A24" s="91" t="s">
        <v>21</v>
      </c>
      <c r="B24" s="90" t="s">
        <v>4</v>
      </c>
      <c r="C24" s="90" t="s">
        <v>4</v>
      </c>
      <c r="D24" s="88" t="s">
        <v>4</v>
      </c>
      <c r="E24" s="88"/>
      <c r="F24" s="88"/>
      <c r="G24" s="88" t="s">
        <v>4</v>
      </c>
      <c r="H24" s="88" t="s">
        <v>4</v>
      </c>
      <c r="I24" s="88" t="s">
        <v>4</v>
      </c>
      <c r="J24" s="92" t="s">
        <v>4</v>
      </c>
      <c r="K24" s="92"/>
      <c r="L24" s="92" t="s">
        <v>4</v>
      </c>
      <c r="M24" s="92" t="s">
        <v>4</v>
      </c>
    </row>
    <row r="25" spans="1:13" ht="12.75" thickBot="1" x14ac:dyDescent="0.25">
      <c r="A25" s="93" t="s">
        <v>21</v>
      </c>
      <c r="B25" s="94" t="s">
        <v>4</v>
      </c>
      <c r="C25" s="94" t="s">
        <v>4</v>
      </c>
      <c r="D25" s="92" t="s">
        <v>4</v>
      </c>
      <c r="E25" s="92" t="s">
        <v>4</v>
      </c>
      <c r="F25" s="92" t="s">
        <v>4</v>
      </c>
      <c r="G25" s="92"/>
      <c r="H25" s="92"/>
      <c r="I25" s="92" t="s">
        <v>4</v>
      </c>
      <c r="J25" s="92" t="s">
        <v>4</v>
      </c>
      <c r="K25" s="92"/>
      <c r="L25" s="92"/>
      <c r="M25" s="92" t="s">
        <v>4</v>
      </c>
    </row>
    <row r="26" spans="1:13" ht="12.75" thickBot="1" x14ac:dyDescent="0.25">
      <c r="A26" s="95" t="s">
        <v>22</v>
      </c>
      <c r="B26" s="96">
        <f t="shared" ref="B26:H26" si="0">COUNTIF(B3:B25,"S")</f>
        <v>22</v>
      </c>
      <c r="C26" s="96">
        <f t="shared" si="0"/>
        <v>22</v>
      </c>
      <c r="D26" s="96">
        <f t="shared" si="0"/>
        <v>20</v>
      </c>
      <c r="E26" s="96">
        <f t="shared" si="0"/>
        <v>17</v>
      </c>
      <c r="F26" s="97">
        <f t="shared" si="0"/>
        <v>17</v>
      </c>
      <c r="G26" s="97">
        <f t="shared" si="0"/>
        <v>17</v>
      </c>
      <c r="H26" s="97">
        <f t="shared" si="0"/>
        <v>16</v>
      </c>
      <c r="I26" s="97">
        <f t="shared" ref="I26:J26" si="1">COUNTIF(I3:I25,"S")</f>
        <v>14</v>
      </c>
      <c r="J26" s="97">
        <f t="shared" si="1"/>
        <v>13</v>
      </c>
      <c r="K26" s="97"/>
      <c r="L26" s="97">
        <f t="shared" ref="L26:M26" si="2">COUNTIF(L3:L25,"S")</f>
        <v>15</v>
      </c>
      <c r="M26" s="97">
        <f t="shared" si="2"/>
        <v>20</v>
      </c>
    </row>
    <row r="27" spans="1:13" ht="12.75" thickBot="1" x14ac:dyDescent="0.25">
      <c r="A27" s="98" t="s">
        <v>23</v>
      </c>
      <c r="B27" s="99">
        <f t="shared" ref="B27:D27" si="3">+B26/$C$1*100</f>
        <v>100</v>
      </c>
      <c r="C27" s="99">
        <f t="shared" si="3"/>
        <v>100</v>
      </c>
      <c r="D27" s="99">
        <f t="shared" si="3"/>
        <v>90.909090909090907</v>
      </c>
      <c r="E27" s="99">
        <f t="shared" ref="E27:J27" si="4">+E26/$D$1*100</f>
        <v>80.952380952380949</v>
      </c>
      <c r="F27" s="99">
        <f t="shared" si="4"/>
        <v>80.952380952380949</v>
      </c>
      <c r="G27" s="99">
        <f t="shared" si="4"/>
        <v>80.952380952380949</v>
      </c>
      <c r="H27" s="100">
        <f t="shared" si="4"/>
        <v>76.19047619047619</v>
      </c>
      <c r="I27" s="107">
        <f t="shared" si="4"/>
        <v>66.666666666666657</v>
      </c>
      <c r="J27" s="107">
        <f t="shared" si="4"/>
        <v>61.904761904761905</v>
      </c>
      <c r="K27" s="100"/>
      <c r="L27" s="107">
        <f>+L26/$D$1*100</f>
        <v>71.428571428571431</v>
      </c>
      <c r="M27" s="100">
        <f>+M26/$D$1*100</f>
        <v>95.238095238095227</v>
      </c>
    </row>
    <row r="28" spans="1:13" x14ac:dyDescent="0.2">
      <c r="A28" s="74" t="s">
        <v>24</v>
      </c>
      <c r="B28" s="75" t="s">
        <v>1</v>
      </c>
      <c r="C28" s="76">
        <v>22</v>
      </c>
      <c r="D28" s="76">
        <v>21</v>
      </c>
      <c r="E28" s="77"/>
      <c r="F28" s="78"/>
      <c r="G28" s="78"/>
      <c r="H28" s="79"/>
      <c r="I28" s="79"/>
      <c r="J28" s="79"/>
      <c r="K28" s="79"/>
      <c r="L28" s="79"/>
      <c r="M28" s="79"/>
    </row>
    <row r="29" spans="1:13" ht="12.75" thickBot="1" x14ac:dyDescent="0.25">
      <c r="A29" s="81" t="s">
        <v>2</v>
      </c>
      <c r="B29" s="82">
        <v>43507</v>
      </c>
      <c r="C29" s="83">
        <v>43794</v>
      </c>
      <c r="D29" s="83">
        <v>44119</v>
      </c>
      <c r="E29" s="83">
        <v>44210</v>
      </c>
      <c r="F29" s="84">
        <v>44315</v>
      </c>
      <c r="G29" s="84">
        <v>44621</v>
      </c>
      <c r="H29" s="101"/>
      <c r="I29" s="101"/>
      <c r="J29" s="101"/>
      <c r="K29" s="101"/>
    </row>
    <row r="30" spans="1:13" x14ac:dyDescent="0.2">
      <c r="A30" s="85" t="s">
        <v>3</v>
      </c>
      <c r="B30" s="86" t="s">
        <v>4</v>
      </c>
      <c r="C30" s="86" t="s">
        <v>4</v>
      </c>
      <c r="D30" s="86" t="s">
        <v>4</v>
      </c>
      <c r="E30" s="87" t="s">
        <v>4</v>
      </c>
      <c r="F30" s="87" t="s">
        <v>4</v>
      </c>
      <c r="G30" s="87" t="s">
        <v>4</v>
      </c>
      <c r="H30" s="102"/>
      <c r="I30" s="102"/>
      <c r="J30" s="102"/>
      <c r="K30" s="102"/>
    </row>
    <row r="31" spans="1:13" x14ac:dyDescent="0.2">
      <c r="A31" s="89" t="s">
        <v>25</v>
      </c>
      <c r="B31" s="90" t="s">
        <v>4</v>
      </c>
      <c r="C31" s="90" t="s">
        <v>4</v>
      </c>
      <c r="D31" s="90" t="s">
        <v>4</v>
      </c>
      <c r="E31" s="88" t="s">
        <v>6</v>
      </c>
      <c r="F31" s="88" t="s">
        <v>6</v>
      </c>
      <c r="G31" s="88" t="s">
        <v>4</v>
      </c>
      <c r="H31" s="102"/>
      <c r="I31" s="102"/>
      <c r="J31" s="102"/>
      <c r="K31" s="102"/>
    </row>
    <row r="32" spans="1:13" x14ac:dyDescent="0.2">
      <c r="A32" s="89" t="s">
        <v>7</v>
      </c>
      <c r="B32" s="90" t="s">
        <v>6</v>
      </c>
      <c r="C32" s="90" t="s">
        <v>6</v>
      </c>
      <c r="D32" s="90" t="s">
        <v>4</v>
      </c>
      <c r="E32" s="88" t="s">
        <v>4</v>
      </c>
      <c r="F32" s="88" t="s">
        <v>4</v>
      </c>
      <c r="G32" s="88" t="s">
        <v>4</v>
      </c>
      <c r="H32" s="102"/>
      <c r="I32" s="102"/>
      <c r="J32" s="102"/>
      <c r="K32" s="102"/>
    </row>
    <row r="33" spans="1:13" x14ac:dyDescent="0.2">
      <c r="A33" s="89" t="s">
        <v>9</v>
      </c>
      <c r="B33" s="90" t="s">
        <v>4</v>
      </c>
      <c r="C33" s="90" t="s">
        <v>4</v>
      </c>
      <c r="D33" s="90" t="s">
        <v>4</v>
      </c>
      <c r="E33" s="88" t="s">
        <v>4</v>
      </c>
      <c r="F33" s="88" t="s">
        <v>4</v>
      </c>
      <c r="G33" s="88" t="s">
        <v>4</v>
      </c>
      <c r="H33" s="102"/>
      <c r="I33" s="102"/>
      <c r="J33" s="102"/>
      <c r="K33" s="102"/>
    </row>
    <row r="34" spans="1:13" x14ac:dyDescent="0.2">
      <c r="A34" s="89" t="s">
        <v>10</v>
      </c>
      <c r="B34" s="90" t="s">
        <v>4</v>
      </c>
      <c r="C34" s="90" t="s">
        <v>4</v>
      </c>
      <c r="D34" s="88"/>
      <c r="E34" s="88" t="s">
        <v>4</v>
      </c>
      <c r="F34" s="88"/>
      <c r="G34" s="88" t="s">
        <v>4</v>
      </c>
      <c r="H34" s="102"/>
      <c r="I34" s="102"/>
      <c r="J34" s="102"/>
      <c r="K34" s="102"/>
    </row>
    <row r="35" spans="1:13" x14ac:dyDescent="0.2">
      <c r="A35" s="89" t="s">
        <v>11</v>
      </c>
      <c r="B35" s="90" t="s">
        <v>4</v>
      </c>
      <c r="C35" s="90" t="s">
        <v>4</v>
      </c>
      <c r="D35" s="88"/>
      <c r="E35" s="88" t="s">
        <v>4</v>
      </c>
      <c r="F35" s="88" t="s">
        <v>4</v>
      </c>
      <c r="G35" s="88"/>
      <c r="H35" s="102"/>
      <c r="I35" s="102"/>
      <c r="J35" s="102"/>
      <c r="K35" s="102"/>
    </row>
    <row r="36" spans="1:13" x14ac:dyDescent="0.2">
      <c r="A36" s="89" t="s">
        <v>12</v>
      </c>
      <c r="B36" s="90" t="s">
        <v>4</v>
      </c>
      <c r="C36" s="90" t="s">
        <v>4</v>
      </c>
      <c r="D36" s="90"/>
      <c r="E36" s="88" t="s">
        <v>4</v>
      </c>
      <c r="F36" s="88"/>
      <c r="G36" s="88"/>
      <c r="H36" s="102"/>
      <c r="I36" s="102"/>
      <c r="J36" s="102"/>
      <c r="K36" s="102"/>
    </row>
    <row r="37" spans="1:13" x14ac:dyDescent="0.2">
      <c r="A37" s="91" t="s">
        <v>13</v>
      </c>
      <c r="B37" s="90" t="s">
        <v>4</v>
      </c>
      <c r="C37" s="90" t="s">
        <v>4</v>
      </c>
      <c r="D37" s="90" t="s">
        <v>4</v>
      </c>
      <c r="E37" s="88"/>
      <c r="F37" s="88"/>
      <c r="G37" s="88" t="s">
        <v>4</v>
      </c>
      <c r="H37" s="102"/>
      <c r="I37" s="102"/>
      <c r="J37" s="102"/>
      <c r="K37" s="102"/>
    </row>
    <row r="38" spans="1:13" x14ac:dyDescent="0.2">
      <c r="A38" s="91" t="s">
        <v>14</v>
      </c>
      <c r="B38" s="90" t="s">
        <v>4</v>
      </c>
      <c r="C38" s="90" t="s">
        <v>4</v>
      </c>
      <c r="D38" s="90" t="s">
        <v>4</v>
      </c>
      <c r="E38" s="88" t="s">
        <v>4</v>
      </c>
      <c r="F38" s="88" t="s">
        <v>6</v>
      </c>
      <c r="G38" s="88"/>
      <c r="H38" s="102"/>
      <c r="I38" s="102"/>
      <c r="J38" s="102"/>
      <c r="K38" s="102"/>
    </row>
    <row r="39" spans="1:13" x14ac:dyDescent="0.2">
      <c r="A39" s="89" t="s">
        <v>8</v>
      </c>
      <c r="B39" s="90" t="s">
        <v>4</v>
      </c>
      <c r="C39" s="90" t="s">
        <v>4</v>
      </c>
      <c r="D39" s="88"/>
      <c r="E39" s="88" t="s">
        <v>4</v>
      </c>
      <c r="F39" s="88" t="s">
        <v>4</v>
      </c>
      <c r="G39" s="88"/>
      <c r="H39" s="102"/>
      <c r="I39" s="102"/>
      <c r="J39" s="102"/>
      <c r="K39" s="102"/>
    </row>
    <row r="40" spans="1:13" x14ac:dyDescent="0.2">
      <c r="A40" s="89" t="s">
        <v>15</v>
      </c>
      <c r="B40" s="90" t="s">
        <v>4</v>
      </c>
      <c r="C40" s="90" t="s">
        <v>4</v>
      </c>
      <c r="D40" s="90" t="s">
        <v>4</v>
      </c>
      <c r="E40" s="88" t="s">
        <v>4</v>
      </c>
      <c r="F40" s="88" t="s">
        <v>4</v>
      </c>
      <c r="G40" s="88" t="s">
        <v>4</v>
      </c>
      <c r="H40" s="102"/>
      <c r="I40" s="102"/>
      <c r="J40" s="102"/>
      <c r="K40" s="102"/>
    </row>
    <row r="41" spans="1:13" x14ac:dyDescent="0.2">
      <c r="A41" s="89" t="s">
        <v>26</v>
      </c>
      <c r="B41" s="90" t="s">
        <v>4</v>
      </c>
      <c r="C41" s="90" t="s">
        <v>4</v>
      </c>
      <c r="D41" s="88" t="s">
        <v>4</v>
      </c>
      <c r="E41" s="88" t="s">
        <v>4</v>
      </c>
      <c r="F41" s="88" t="s">
        <v>4</v>
      </c>
      <c r="G41" s="88"/>
      <c r="H41" s="102"/>
      <c r="I41" s="102"/>
      <c r="J41" s="102"/>
      <c r="K41" s="102"/>
    </row>
    <row r="42" spans="1:13" x14ac:dyDescent="0.2">
      <c r="A42" s="89" t="s">
        <v>27</v>
      </c>
      <c r="B42" s="90" t="s">
        <v>4</v>
      </c>
      <c r="C42" s="90" t="s">
        <v>4</v>
      </c>
      <c r="D42" s="88" t="s">
        <v>4</v>
      </c>
      <c r="E42" s="88" t="s">
        <v>4</v>
      </c>
      <c r="F42" s="88"/>
      <c r="G42" s="88"/>
      <c r="H42" s="102"/>
      <c r="I42" s="102"/>
      <c r="J42" s="102"/>
      <c r="K42" s="102"/>
      <c r="M42" s="103"/>
    </row>
    <row r="43" spans="1:13" x14ac:dyDescent="0.2">
      <c r="A43" s="89" t="s">
        <v>28</v>
      </c>
      <c r="B43" s="90" t="s">
        <v>4</v>
      </c>
      <c r="C43" s="90" t="s">
        <v>4</v>
      </c>
      <c r="D43" s="88" t="s">
        <v>4</v>
      </c>
      <c r="E43" s="88" t="s">
        <v>4</v>
      </c>
      <c r="F43" s="88" t="s">
        <v>4</v>
      </c>
      <c r="G43" s="88" t="s">
        <v>4</v>
      </c>
      <c r="H43" s="102"/>
      <c r="I43" s="102"/>
      <c r="J43" s="102"/>
      <c r="K43" s="102"/>
      <c r="M43" s="103"/>
    </row>
    <row r="44" spans="1:13" x14ac:dyDescent="0.2">
      <c r="A44" s="89" t="s">
        <v>29</v>
      </c>
      <c r="B44" s="90" t="s">
        <v>4</v>
      </c>
      <c r="C44" s="90" t="s">
        <v>4</v>
      </c>
      <c r="D44" s="88"/>
      <c r="E44" s="88"/>
      <c r="F44" s="88" t="s">
        <v>4</v>
      </c>
      <c r="G44" s="88"/>
      <c r="H44" s="102"/>
      <c r="I44" s="102"/>
      <c r="J44" s="102"/>
      <c r="K44" s="102"/>
    </row>
    <row r="45" spans="1:13" x14ac:dyDescent="0.2">
      <c r="A45" s="89" t="s">
        <v>30</v>
      </c>
      <c r="B45" s="90" t="s">
        <v>4</v>
      </c>
      <c r="C45" s="90" t="s">
        <v>4</v>
      </c>
      <c r="D45" s="88"/>
      <c r="E45" s="88"/>
      <c r="F45" s="88"/>
      <c r="G45" s="88"/>
      <c r="H45" s="102"/>
      <c r="I45" s="102"/>
      <c r="J45" s="102"/>
      <c r="K45" s="102"/>
      <c r="L45" s="103"/>
    </row>
    <row r="46" spans="1:13" x14ac:dyDescent="0.2">
      <c r="A46" s="91" t="s">
        <v>31</v>
      </c>
      <c r="B46" s="90" t="s">
        <v>4</v>
      </c>
      <c r="C46" s="90" t="s">
        <v>4</v>
      </c>
      <c r="D46" s="88"/>
      <c r="E46" s="88"/>
      <c r="F46" s="88"/>
      <c r="G46" s="88"/>
      <c r="H46" s="102"/>
      <c r="I46" s="102"/>
      <c r="J46" s="102"/>
      <c r="K46" s="102"/>
      <c r="L46" s="103"/>
    </row>
    <row r="47" spans="1:13" x14ac:dyDescent="0.2">
      <c r="A47" s="89" t="s">
        <v>32</v>
      </c>
      <c r="B47" s="90" t="s">
        <v>4</v>
      </c>
      <c r="C47" s="90" t="s">
        <v>4</v>
      </c>
      <c r="D47" s="88" t="s">
        <v>4</v>
      </c>
      <c r="E47" s="88"/>
      <c r="F47" s="88" t="s">
        <v>4</v>
      </c>
      <c r="G47" s="88" t="s">
        <v>4</v>
      </c>
      <c r="H47" s="102"/>
      <c r="I47" s="102"/>
      <c r="J47" s="102"/>
      <c r="K47" s="102"/>
    </row>
    <row r="48" spans="1:13" x14ac:dyDescent="0.2">
      <c r="A48" s="89" t="s">
        <v>33</v>
      </c>
      <c r="B48" s="90" t="s">
        <v>4</v>
      </c>
      <c r="C48" s="90" t="s">
        <v>4</v>
      </c>
      <c r="D48" s="88"/>
      <c r="E48" s="88" t="s">
        <v>4</v>
      </c>
      <c r="F48" s="88"/>
      <c r="G48" s="88"/>
      <c r="H48" s="102"/>
      <c r="I48" s="102"/>
      <c r="J48" s="102"/>
      <c r="K48" s="102"/>
    </row>
    <row r="49" spans="1:12" x14ac:dyDescent="0.2">
      <c r="A49" s="89" t="s">
        <v>34</v>
      </c>
      <c r="B49" s="90" t="s">
        <v>4</v>
      </c>
      <c r="C49" s="90" t="s">
        <v>4</v>
      </c>
      <c r="D49" s="88"/>
      <c r="E49" s="88"/>
      <c r="F49" s="88"/>
      <c r="G49" s="88"/>
      <c r="H49" s="102"/>
      <c r="I49" s="102"/>
      <c r="J49" s="102"/>
      <c r="K49" s="102"/>
      <c r="L49" s="103"/>
    </row>
    <row r="50" spans="1:12" x14ac:dyDescent="0.2">
      <c r="A50" s="89" t="s">
        <v>35</v>
      </c>
      <c r="B50" s="90" t="s">
        <v>4</v>
      </c>
      <c r="C50" s="90" t="s">
        <v>4</v>
      </c>
      <c r="D50" s="88" t="s">
        <v>4</v>
      </c>
      <c r="E50" s="88" t="s">
        <v>4</v>
      </c>
      <c r="F50" s="88" t="s">
        <v>4</v>
      </c>
      <c r="G50" s="88" t="s">
        <v>4</v>
      </c>
      <c r="H50" s="102"/>
      <c r="I50" s="102"/>
      <c r="J50" s="102"/>
      <c r="K50" s="102"/>
    </row>
    <row r="51" spans="1:12" x14ac:dyDescent="0.2">
      <c r="A51" s="89" t="s">
        <v>36</v>
      </c>
      <c r="B51" s="90" t="s">
        <v>4</v>
      </c>
      <c r="C51" s="90" t="s">
        <v>4</v>
      </c>
      <c r="D51" s="88"/>
      <c r="E51" s="88"/>
      <c r="F51" s="88"/>
      <c r="G51" s="88" t="s">
        <v>4</v>
      </c>
      <c r="H51" s="102"/>
      <c r="I51" s="102"/>
      <c r="J51" s="102"/>
      <c r="K51" s="102"/>
    </row>
    <row r="52" spans="1:12" ht="12.75" thickBot="1" x14ac:dyDescent="0.25">
      <c r="A52" s="104" t="s">
        <v>35</v>
      </c>
      <c r="B52" s="94" t="s">
        <v>4</v>
      </c>
      <c r="C52" s="94" t="s">
        <v>4</v>
      </c>
      <c r="D52" s="92" t="s">
        <v>4</v>
      </c>
      <c r="E52" s="92" t="s">
        <v>4</v>
      </c>
      <c r="F52" s="92" t="s">
        <v>4</v>
      </c>
      <c r="G52" s="92"/>
      <c r="H52" s="102"/>
      <c r="I52" s="102"/>
      <c r="J52" s="102"/>
      <c r="K52" s="102"/>
    </row>
    <row r="53" spans="1:12" ht="12.75" thickBot="1" x14ac:dyDescent="0.25">
      <c r="A53" s="95" t="s">
        <v>22</v>
      </c>
      <c r="B53" s="96">
        <f t="shared" ref="B53:G53" si="5">COUNTIF(B30:B52,"S")</f>
        <v>22</v>
      </c>
      <c r="C53" s="96">
        <f t="shared" si="5"/>
        <v>22</v>
      </c>
      <c r="D53" s="96">
        <f t="shared" si="5"/>
        <v>13</v>
      </c>
      <c r="E53" s="96">
        <f t="shared" si="5"/>
        <v>15</v>
      </c>
      <c r="F53" s="97">
        <f t="shared" si="5"/>
        <v>12</v>
      </c>
      <c r="G53" s="97">
        <f t="shared" si="5"/>
        <v>11</v>
      </c>
      <c r="H53" s="105"/>
      <c r="I53" s="105"/>
      <c r="J53" s="105"/>
      <c r="K53" s="105"/>
    </row>
    <row r="54" spans="1:12" ht="12.75" thickBot="1" x14ac:dyDescent="0.25">
      <c r="A54" s="98" t="s">
        <v>23</v>
      </c>
      <c r="B54" s="99">
        <f t="shared" ref="B54:D54" si="6">+B53/$C$28*100</f>
        <v>100</v>
      </c>
      <c r="C54" s="99">
        <f t="shared" si="6"/>
        <v>100</v>
      </c>
      <c r="D54" s="106">
        <f t="shared" si="6"/>
        <v>59.090909090909093</v>
      </c>
      <c r="E54" s="99">
        <f>+E53/$D$28*100</f>
        <v>71.428571428571431</v>
      </c>
      <c r="F54" s="106">
        <f>+F53/$D$28*100</f>
        <v>57.142857142857139</v>
      </c>
      <c r="G54" s="107">
        <f>+G53/$D$28*100</f>
        <v>52.380952380952387</v>
      </c>
      <c r="H54" s="108"/>
      <c r="I54" s="108"/>
      <c r="J54" s="108"/>
      <c r="K54" s="108"/>
    </row>
    <row r="55" spans="1:12" x14ac:dyDescent="0.2">
      <c r="A55" s="74" t="s">
        <v>37</v>
      </c>
      <c r="B55" s="75" t="s">
        <v>1</v>
      </c>
      <c r="C55" s="76">
        <v>22</v>
      </c>
      <c r="D55" s="76">
        <v>21</v>
      </c>
      <c r="E55" s="77"/>
      <c r="F55" s="78"/>
      <c r="G55" s="78"/>
      <c r="H55" s="79"/>
      <c r="I55" s="79"/>
      <c r="J55" s="79"/>
      <c r="K55" s="79"/>
    </row>
    <row r="56" spans="1:12" ht="12.75" thickBot="1" x14ac:dyDescent="0.25">
      <c r="A56" s="81" t="s">
        <v>2</v>
      </c>
      <c r="B56" s="82">
        <v>43510</v>
      </c>
      <c r="C56" s="83">
        <v>43787</v>
      </c>
      <c r="D56" s="83">
        <v>44124</v>
      </c>
      <c r="E56" s="83">
        <v>44210</v>
      </c>
      <c r="F56" s="84">
        <v>44336</v>
      </c>
      <c r="G56" s="84">
        <v>44621</v>
      </c>
      <c r="H56" s="84">
        <v>44637</v>
      </c>
      <c r="I56" s="101"/>
      <c r="J56" s="101"/>
      <c r="K56" s="101"/>
    </row>
    <row r="57" spans="1:12" x14ac:dyDescent="0.2">
      <c r="A57" s="85" t="s">
        <v>3</v>
      </c>
      <c r="B57" s="86" t="s">
        <v>4</v>
      </c>
      <c r="C57" s="86" t="s">
        <v>4</v>
      </c>
      <c r="D57" s="87" t="s">
        <v>4</v>
      </c>
      <c r="E57" s="87" t="s">
        <v>4</v>
      </c>
      <c r="F57" s="87" t="s">
        <v>4</v>
      </c>
      <c r="G57" s="87" t="s">
        <v>4</v>
      </c>
      <c r="H57" s="87" t="s">
        <v>4</v>
      </c>
      <c r="I57" s="102"/>
      <c r="J57" s="102"/>
      <c r="K57" s="102"/>
    </row>
    <row r="58" spans="1:12" x14ac:dyDescent="0.2">
      <c r="A58" s="89" t="s">
        <v>25</v>
      </c>
      <c r="B58" s="90" t="s">
        <v>4</v>
      </c>
      <c r="C58" s="90" t="s">
        <v>4</v>
      </c>
      <c r="D58" s="88" t="s">
        <v>4</v>
      </c>
      <c r="E58" s="88" t="s">
        <v>6</v>
      </c>
      <c r="F58" s="88" t="s">
        <v>6</v>
      </c>
      <c r="G58" s="88" t="s">
        <v>4</v>
      </c>
      <c r="H58" s="88" t="s">
        <v>4</v>
      </c>
      <c r="I58" s="102"/>
      <c r="J58" s="102"/>
      <c r="K58" s="102"/>
    </row>
    <row r="59" spans="1:12" x14ac:dyDescent="0.2">
      <c r="A59" s="89" t="s">
        <v>7</v>
      </c>
      <c r="B59" s="90" t="s">
        <v>6</v>
      </c>
      <c r="C59" s="90" t="s">
        <v>6</v>
      </c>
      <c r="D59" s="88" t="s">
        <v>4</v>
      </c>
      <c r="E59" s="88" t="s">
        <v>4</v>
      </c>
      <c r="F59" s="88" t="s">
        <v>4</v>
      </c>
      <c r="G59" s="88" t="s">
        <v>4</v>
      </c>
      <c r="H59" s="88" t="s">
        <v>4</v>
      </c>
      <c r="I59" s="102"/>
      <c r="J59" s="102"/>
      <c r="K59" s="102"/>
    </row>
    <row r="60" spans="1:12" x14ac:dyDescent="0.2">
      <c r="A60" s="89" t="s">
        <v>9</v>
      </c>
      <c r="B60" s="90" t="s">
        <v>4</v>
      </c>
      <c r="C60" s="90" t="s">
        <v>4</v>
      </c>
      <c r="D60" s="88" t="s">
        <v>4</v>
      </c>
      <c r="E60" s="88" t="s">
        <v>4</v>
      </c>
      <c r="F60" s="88" t="s">
        <v>4</v>
      </c>
      <c r="G60" s="88" t="s">
        <v>4</v>
      </c>
      <c r="H60" s="88" t="s">
        <v>4</v>
      </c>
      <c r="I60" s="102"/>
      <c r="J60" s="102"/>
      <c r="K60" s="102"/>
    </row>
    <row r="61" spans="1:12" x14ac:dyDescent="0.2">
      <c r="A61" s="89" t="s">
        <v>10</v>
      </c>
      <c r="B61" s="90" t="s">
        <v>4</v>
      </c>
      <c r="C61" s="90" t="s">
        <v>4</v>
      </c>
      <c r="D61" s="88"/>
      <c r="E61" s="88" t="s">
        <v>4</v>
      </c>
      <c r="F61" s="88" t="s">
        <v>4</v>
      </c>
      <c r="G61" s="88" t="s">
        <v>4</v>
      </c>
      <c r="H61" s="88" t="s">
        <v>4</v>
      </c>
      <c r="I61" s="102"/>
      <c r="J61" s="102"/>
      <c r="K61" s="102"/>
    </row>
    <row r="62" spans="1:12" x14ac:dyDescent="0.2">
      <c r="A62" s="89" t="s">
        <v>11</v>
      </c>
      <c r="B62" s="90" t="s">
        <v>4</v>
      </c>
      <c r="C62" s="90" t="s">
        <v>4</v>
      </c>
      <c r="D62" s="88" t="s">
        <v>4</v>
      </c>
      <c r="E62" s="88" t="s">
        <v>4</v>
      </c>
      <c r="F62" s="88" t="s">
        <v>4</v>
      </c>
      <c r="G62" s="88"/>
      <c r="H62" s="88"/>
      <c r="I62" s="102"/>
      <c r="J62" s="102"/>
      <c r="K62" s="102"/>
    </row>
    <row r="63" spans="1:12" x14ac:dyDescent="0.2">
      <c r="A63" s="89" t="s">
        <v>38</v>
      </c>
      <c r="B63" s="90" t="s">
        <v>4</v>
      </c>
      <c r="C63" s="90" t="s">
        <v>4</v>
      </c>
      <c r="D63" s="88" t="s">
        <v>4</v>
      </c>
      <c r="E63" s="88" t="s">
        <v>4</v>
      </c>
      <c r="F63" s="88" t="s">
        <v>4</v>
      </c>
      <c r="G63" s="88"/>
      <c r="H63" s="88"/>
      <c r="I63" s="102"/>
      <c r="J63" s="102"/>
      <c r="K63" s="102"/>
    </row>
    <row r="64" spans="1:12" x14ac:dyDescent="0.2">
      <c r="A64" s="89" t="s">
        <v>13</v>
      </c>
      <c r="B64" s="90" t="s">
        <v>4</v>
      </c>
      <c r="C64" s="90" t="s">
        <v>4</v>
      </c>
      <c r="D64" s="88" t="s">
        <v>4</v>
      </c>
      <c r="E64" s="88"/>
      <c r="F64" s="88" t="s">
        <v>4</v>
      </c>
      <c r="G64" s="88" t="s">
        <v>4</v>
      </c>
      <c r="H64" s="88" t="s">
        <v>4</v>
      </c>
      <c r="I64" s="102"/>
      <c r="J64" s="102"/>
      <c r="K64" s="102"/>
    </row>
    <row r="65" spans="1:13" x14ac:dyDescent="0.2">
      <c r="A65" s="91" t="s">
        <v>14</v>
      </c>
      <c r="B65" s="90" t="s">
        <v>4</v>
      </c>
      <c r="C65" s="90" t="s">
        <v>4</v>
      </c>
      <c r="D65" s="88" t="s">
        <v>4</v>
      </c>
      <c r="E65" s="88" t="s">
        <v>4</v>
      </c>
      <c r="F65" s="88"/>
      <c r="G65" s="88"/>
      <c r="H65" s="88"/>
      <c r="I65" s="102"/>
      <c r="J65" s="102"/>
      <c r="K65" s="102"/>
    </row>
    <row r="66" spans="1:13" x14ac:dyDescent="0.2">
      <c r="A66" s="89" t="s">
        <v>8</v>
      </c>
      <c r="B66" s="90" t="s">
        <v>4</v>
      </c>
      <c r="C66" s="90" t="s">
        <v>4</v>
      </c>
      <c r="D66" s="88" t="s">
        <v>4</v>
      </c>
      <c r="E66" s="88" t="s">
        <v>4</v>
      </c>
      <c r="F66" s="88" t="s">
        <v>4</v>
      </c>
      <c r="G66" s="88"/>
      <c r="H66" s="88" t="s">
        <v>4</v>
      </c>
      <c r="I66" s="102"/>
      <c r="J66" s="102"/>
      <c r="K66" s="102"/>
    </row>
    <row r="67" spans="1:13" x14ac:dyDescent="0.2">
      <c r="A67" s="89" t="s">
        <v>15</v>
      </c>
      <c r="B67" s="90" t="s">
        <v>4</v>
      </c>
      <c r="C67" s="90" t="s">
        <v>4</v>
      </c>
      <c r="D67" s="88" t="s">
        <v>4</v>
      </c>
      <c r="E67" s="88" t="s">
        <v>4</v>
      </c>
      <c r="F67" s="88" t="s">
        <v>4</v>
      </c>
      <c r="G67" s="88" t="s">
        <v>4</v>
      </c>
      <c r="H67" s="88" t="s">
        <v>4</v>
      </c>
      <c r="I67" s="102"/>
      <c r="J67" s="102"/>
      <c r="K67" s="102"/>
    </row>
    <row r="68" spans="1:13" x14ac:dyDescent="0.2">
      <c r="A68" s="89" t="s">
        <v>39</v>
      </c>
      <c r="B68" s="90" t="s">
        <v>4</v>
      </c>
      <c r="C68" s="90" t="s">
        <v>4</v>
      </c>
      <c r="D68" s="88"/>
      <c r="E68" s="88" t="s">
        <v>4</v>
      </c>
      <c r="F68" s="88"/>
      <c r="G68" s="88" t="s">
        <v>4</v>
      </c>
      <c r="H68" s="88" t="s">
        <v>4</v>
      </c>
      <c r="I68" s="102"/>
      <c r="J68" s="102"/>
      <c r="K68" s="102"/>
    </row>
    <row r="69" spans="1:13" x14ac:dyDescent="0.2">
      <c r="A69" s="89" t="s">
        <v>40</v>
      </c>
      <c r="B69" s="90" t="s">
        <v>4</v>
      </c>
      <c r="C69" s="90" t="s">
        <v>4</v>
      </c>
      <c r="D69" s="88" t="s">
        <v>4</v>
      </c>
      <c r="E69" s="88" t="s">
        <v>4</v>
      </c>
      <c r="F69" s="88" t="s">
        <v>4</v>
      </c>
      <c r="G69" s="88" t="s">
        <v>4</v>
      </c>
      <c r="H69" s="88" t="s">
        <v>4</v>
      </c>
      <c r="I69" s="102"/>
      <c r="J69" s="102"/>
      <c r="K69" s="102"/>
    </row>
    <row r="70" spans="1:13" x14ac:dyDescent="0.2">
      <c r="A70" s="89" t="s">
        <v>41</v>
      </c>
      <c r="B70" s="90" t="s">
        <v>4</v>
      </c>
      <c r="C70" s="90" t="s">
        <v>4</v>
      </c>
      <c r="D70" s="88" t="s">
        <v>4</v>
      </c>
      <c r="E70" s="88"/>
      <c r="F70" s="88" t="s">
        <v>4</v>
      </c>
      <c r="G70" s="88" t="s">
        <v>4</v>
      </c>
      <c r="H70" s="88" t="s">
        <v>4</v>
      </c>
      <c r="I70" s="102"/>
      <c r="J70" s="102"/>
      <c r="K70" s="102"/>
      <c r="M70" s="103"/>
    </row>
    <row r="71" spans="1:13" x14ac:dyDescent="0.2">
      <c r="A71" s="89" t="s">
        <v>42</v>
      </c>
      <c r="B71" s="90" t="s">
        <v>4</v>
      </c>
      <c r="C71" s="90" t="s">
        <v>4</v>
      </c>
      <c r="D71" s="88" t="s">
        <v>4</v>
      </c>
      <c r="E71" s="88" t="s">
        <v>4</v>
      </c>
      <c r="F71" s="88" t="s">
        <v>4</v>
      </c>
      <c r="G71" s="88" t="s">
        <v>4</v>
      </c>
      <c r="H71" s="88"/>
      <c r="I71" s="102"/>
      <c r="J71" s="102"/>
      <c r="K71" s="102"/>
    </row>
    <row r="72" spans="1:13" x14ac:dyDescent="0.2">
      <c r="A72" s="89" t="s">
        <v>43</v>
      </c>
      <c r="B72" s="90" t="s">
        <v>4</v>
      </c>
      <c r="C72" s="90" t="s">
        <v>4</v>
      </c>
      <c r="D72" s="88"/>
      <c r="E72" s="88" t="s">
        <v>4</v>
      </c>
      <c r="F72" s="88" t="s">
        <v>4</v>
      </c>
      <c r="G72" s="88" t="s">
        <v>4</v>
      </c>
      <c r="H72" s="88" t="s">
        <v>4</v>
      </c>
      <c r="I72" s="102"/>
      <c r="J72" s="102"/>
      <c r="K72" s="102"/>
    </row>
    <row r="73" spans="1:13" x14ac:dyDescent="0.2">
      <c r="A73" s="89" t="s">
        <v>44</v>
      </c>
      <c r="B73" s="90" t="s">
        <v>4</v>
      </c>
      <c r="C73" s="90" t="s">
        <v>4</v>
      </c>
      <c r="D73" s="88"/>
      <c r="E73" s="88" t="s">
        <v>4</v>
      </c>
      <c r="F73" s="88"/>
      <c r="G73" s="88"/>
      <c r="H73" s="88"/>
      <c r="I73" s="102"/>
      <c r="J73" s="102"/>
      <c r="K73" s="102"/>
      <c r="L73" s="103"/>
    </row>
    <row r="74" spans="1:13" x14ac:dyDescent="0.2">
      <c r="A74" s="89" t="s">
        <v>45</v>
      </c>
      <c r="B74" s="90" t="s">
        <v>4</v>
      </c>
      <c r="C74" s="90" t="s">
        <v>4</v>
      </c>
      <c r="D74" s="88"/>
      <c r="E74" s="88"/>
      <c r="F74" s="88"/>
      <c r="G74" s="88"/>
      <c r="H74" s="88"/>
      <c r="I74" s="102"/>
      <c r="J74" s="102"/>
      <c r="K74" s="102"/>
      <c r="L74" s="103"/>
    </row>
    <row r="75" spans="1:13" x14ac:dyDescent="0.2">
      <c r="A75" s="89" t="s">
        <v>32</v>
      </c>
      <c r="B75" s="90" t="s">
        <v>4</v>
      </c>
      <c r="C75" s="90" t="s">
        <v>4</v>
      </c>
      <c r="D75" s="88" t="s">
        <v>4</v>
      </c>
      <c r="E75" s="88"/>
      <c r="F75" s="88"/>
      <c r="G75" s="88" t="s">
        <v>4</v>
      </c>
      <c r="H75" s="88"/>
      <c r="I75" s="102"/>
      <c r="J75" s="102"/>
      <c r="K75" s="102"/>
    </row>
    <row r="76" spans="1:13" x14ac:dyDescent="0.2">
      <c r="A76" s="89" t="s">
        <v>46</v>
      </c>
      <c r="B76" s="90" t="s">
        <v>4</v>
      </c>
      <c r="C76" s="90" t="s">
        <v>4</v>
      </c>
      <c r="D76" s="88" t="s">
        <v>4</v>
      </c>
      <c r="E76" s="88" t="s">
        <v>4</v>
      </c>
      <c r="F76" s="88" t="s">
        <v>4</v>
      </c>
      <c r="G76" s="88" t="s">
        <v>4</v>
      </c>
      <c r="H76" s="88" t="s">
        <v>4</v>
      </c>
      <c r="I76" s="102"/>
      <c r="J76" s="102"/>
      <c r="K76" s="102"/>
      <c r="M76" s="103"/>
    </row>
    <row r="77" spans="1:13" x14ac:dyDescent="0.2">
      <c r="A77" s="89" t="s">
        <v>47</v>
      </c>
      <c r="B77" s="90" t="s">
        <v>4</v>
      </c>
      <c r="C77" s="90" t="s">
        <v>4</v>
      </c>
      <c r="D77" s="88"/>
      <c r="E77" s="88" t="s">
        <v>4</v>
      </c>
      <c r="F77" s="88"/>
      <c r="G77" s="88" t="s">
        <v>4</v>
      </c>
      <c r="H77" s="88" t="s">
        <v>4</v>
      </c>
      <c r="I77" s="102"/>
      <c r="J77" s="102"/>
      <c r="K77" s="102"/>
    </row>
    <row r="78" spans="1:13" x14ac:dyDescent="0.2">
      <c r="A78" s="89" t="s">
        <v>35</v>
      </c>
      <c r="B78" s="90" t="s">
        <v>4</v>
      </c>
      <c r="C78" s="90" t="s">
        <v>4</v>
      </c>
      <c r="D78" s="88"/>
      <c r="E78" s="88" t="s">
        <v>4</v>
      </c>
      <c r="F78" s="88" t="s">
        <v>4</v>
      </c>
      <c r="G78" s="88" t="s">
        <v>4</v>
      </c>
      <c r="H78" s="88" t="s">
        <v>4</v>
      </c>
      <c r="I78" s="102"/>
      <c r="J78" s="102"/>
      <c r="K78" s="102"/>
    </row>
    <row r="79" spans="1:13" ht="12.75" thickBot="1" x14ac:dyDescent="0.25">
      <c r="A79" s="104" t="s">
        <v>35</v>
      </c>
      <c r="B79" s="94" t="s">
        <v>4</v>
      </c>
      <c r="C79" s="94" t="s">
        <v>4</v>
      </c>
      <c r="D79" s="92" t="s">
        <v>4</v>
      </c>
      <c r="E79" s="92"/>
      <c r="F79" s="92"/>
      <c r="G79" s="92"/>
      <c r="H79" s="92"/>
      <c r="I79" s="102"/>
      <c r="J79" s="102"/>
      <c r="K79" s="102"/>
      <c r="L79" s="103"/>
    </row>
    <row r="80" spans="1:13" ht="12.75" thickBot="1" x14ac:dyDescent="0.25">
      <c r="A80" s="95" t="s">
        <v>22</v>
      </c>
      <c r="B80" s="96">
        <f t="shared" ref="B80:G80" si="7">COUNTIF(B57:B79,"S")</f>
        <v>22</v>
      </c>
      <c r="C80" s="96">
        <f t="shared" si="7"/>
        <v>22</v>
      </c>
      <c r="D80" s="96">
        <f t="shared" si="7"/>
        <v>16</v>
      </c>
      <c r="E80" s="96">
        <f t="shared" si="7"/>
        <v>17</v>
      </c>
      <c r="F80" s="97">
        <f t="shared" si="7"/>
        <v>15</v>
      </c>
      <c r="G80" s="97">
        <f t="shared" si="7"/>
        <v>16</v>
      </c>
      <c r="H80" s="97">
        <f t="shared" ref="H80" si="8">COUNTIF(H57:H79,"S")</f>
        <v>15</v>
      </c>
      <c r="I80" s="105"/>
      <c r="J80" s="105"/>
      <c r="K80" s="105"/>
    </row>
    <row r="81" spans="1:12" ht="12.75" thickBot="1" x14ac:dyDescent="0.25">
      <c r="A81" s="98" t="s">
        <v>23</v>
      </c>
      <c r="B81" s="99">
        <f>+B80/$C$55*100</f>
        <v>100</v>
      </c>
      <c r="C81" s="99">
        <f>+C80/$C$55*100</f>
        <v>100</v>
      </c>
      <c r="D81" s="106">
        <f>+D80/$C$55*100</f>
        <v>72.727272727272734</v>
      </c>
      <c r="E81" s="99">
        <f>+E80/$D$55*100</f>
        <v>80.952380952380949</v>
      </c>
      <c r="F81" s="106">
        <f>+F80/$D$55*100</f>
        <v>71.428571428571431</v>
      </c>
      <c r="G81" s="99">
        <f>+G80/$D$55*100</f>
        <v>76.19047619047619</v>
      </c>
      <c r="H81" s="107">
        <f>+H80/$D$55*100</f>
        <v>71.428571428571431</v>
      </c>
      <c r="I81" s="108"/>
      <c r="J81" s="108"/>
      <c r="K81" s="108"/>
    </row>
    <row r="82" spans="1:12" x14ac:dyDescent="0.2">
      <c r="A82" s="74" t="s">
        <v>48</v>
      </c>
      <c r="B82" s="75" t="s">
        <v>1</v>
      </c>
      <c r="C82" s="76">
        <v>22</v>
      </c>
      <c r="D82" s="76">
        <v>21</v>
      </c>
      <c r="E82" s="77"/>
      <c r="F82" s="78"/>
      <c r="G82" s="78"/>
      <c r="H82" s="79"/>
      <c r="I82" s="79"/>
      <c r="J82" s="79"/>
      <c r="K82" s="79"/>
    </row>
    <row r="83" spans="1:12" ht="12.75" thickBot="1" x14ac:dyDescent="0.25">
      <c r="A83" s="81" t="s">
        <v>2</v>
      </c>
      <c r="B83" s="82">
        <v>43514</v>
      </c>
      <c r="C83" s="83">
        <v>43790</v>
      </c>
      <c r="D83" s="83">
        <v>44133</v>
      </c>
      <c r="E83" s="83">
        <v>44210</v>
      </c>
      <c r="F83" s="84">
        <v>44343</v>
      </c>
      <c r="G83" s="84">
        <v>44621</v>
      </c>
      <c r="H83" s="101"/>
      <c r="I83" s="101"/>
      <c r="J83" s="101"/>
      <c r="K83" s="101"/>
    </row>
    <row r="84" spans="1:12" x14ac:dyDescent="0.2">
      <c r="A84" s="85" t="s">
        <v>3</v>
      </c>
      <c r="B84" s="86" t="s">
        <v>4</v>
      </c>
      <c r="C84" s="86" t="s">
        <v>4</v>
      </c>
      <c r="D84" s="87" t="s">
        <v>4</v>
      </c>
      <c r="E84" s="87" t="s">
        <v>4</v>
      </c>
      <c r="F84" s="87" t="s">
        <v>6</v>
      </c>
      <c r="G84" s="87" t="s">
        <v>4</v>
      </c>
      <c r="H84" s="102"/>
      <c r="I84" s="102"/>
      <c r="J84" s="102"/>
      <c r="K84" s="102"/>
    </row>
    <row r="85" spans="1:12" x14ac:dyDescent="0.2">
      <c r="A85" s="89" t="s">
        <v>25</v>
      </c>
      <c r="B85" s="90" t="s">
        <v>4</v>
      </c>
      <c r="C85" s="90" t="s">
        <v>4</v>
      </c>
      <c r="D85" s="88"/>
      <c r="E85" s="88" t="s">
        <v>6</v>
      </c>
      <c r="F85" s="88" t="s">
        <v>6</v>
      </c>
      <c r="G85" s="88" t="s">
        <v>4</v>
      </c>
      <c r="H85" s="102"/>
      <c r="I85" s="102"/>
      <c r="J85" s="102"/>
      <c r="K85" s="102"/>
    </row>
    <row r="86" spans="1:12" x14ac:dyDescent="0.2">
      <c r="A86" s="89" t="s">
        <v>7</v>
      </c>
      <c r="B86" s="90" t="s">
        <v>6</v>
      </c>
      <c r="C86" s="90" t="s">
        <v>6</v>
      </c>
      <c r="D86" s="88" t="s">
        <v>4</v>
      </c>
      <c r="E86" s="88" t="s">
        <v>4</v>
      </c>
      <c r="F86" s="88" t="s">
        <v>4</v>
      </c>
      <c r="G86" s="88" t="s">
        <v>4</v>
      </c>
      <c r="H86" s="102"/>
      <c r="I86" s="102"/>
      <c r="J86" s="102"/>
      <c r="K86" s="102"/>
    </row>
    <row r="87" spans="1:12" x14ac:dyDescent="0.2">
      <c r="A87" s="89" t="s">
        <v>9</v>
      </c>
      <c r="B87" s="90" t="s">
        <v>4</v>
      </c>
      <c r="C87" s="90" t="s">
        <v>4</v>
      </c>
      <c r="D87" s="88" t="s">
        <v>4</v>
      </c>
      <c r="E87" s="88" t="s">
        <v>4</v>
      </c>
      <c r="F87" s="88" t="s">
        <v>4</v>
      </c>
      <c r="G87" s="88" t="s">
        <v>4</v>
      </c>
      <c r="H87" s="102"/>
      <c r="I87" s="102"/>
      <c r="J87" s="102"/>
      <c r="K87" s="102"/>
    </row>
    <row r="88" spans="1:12" x14ac:dyDescent="0.2">
      <c r="A88" s="89" t="s">
        <v>10</v>
      </c>
      <c r="B88" s="90" t="s">
        <v>4</v>
      </c>
      <c r="C88" s="90" t="s">
        <v>4</v>
      </c>
      <c r="D88" s="88"/>
      <c r="E88" s="88" t="s">
        <v>4</v>
      </c>
      <c r="F88" s="88"/>
      <c r="G88" s="88" t="s">
        <v>4</v>
      </c>
      <c r="H88" s="102"/>
      <c r="I88" s="102"/>
      <c r="J88" s="102"/>
      <c r="K88" s="102"/>
    </row>
    <row r="89" spans="1:12" x14ac:dyDescent="0.2">
      <c r="A89" s="89" t="s">
        <v>11</v>
      </c>
      <c r="B89" s="90" t="s">
        <v>4</v>
      </c>
      <c r="C89" s="90" t="s">
        <v>4</v>
      </c>
      <c r="D89" s="88" t="s">
        <v>4</v>
      </c>
      <c r="E89" s="88" t="s">
        <v>4</v>
      </c>
      <c r="F89" s="88"/>
      <c r="G89" s="88"/>
      <c r="H89" s="102"/>
      <c r="I89" s="102"/>
      <c r="J89" s="102"/>
      <c r="K89" s="102"/>
    </row>
    <row r="90" spans="1:12" x14ac:dyDescent="0.2">
      <c r="A90" s="89" t="s">
        <v>12</v>
      </c>
      <c r="B90" s="90" t="s">
        <v>4</v>
      </c>
      <c r="C90" s="90" t="s">
        <v>4</v>
      </c>
      <c r="D90" s="88"/>
      <c r="E90" s="88" t="s">
        <v>4</v>
      </c>
      <c r="F90" s="88" t="s">
        <v>4</v>
      </c>
      <c r="G90" s="88"/>
      <c r="H90" s="102"/>
      <c r="I90" s="102"/>
      <c r="J90" s="102"/>
      <c r="K90" s="102"/>
    </row>
    <row r="91" spans="1:12" x14ac:dyDescent="0.2">
      <c r="A91" s="91" t="s">
        <v>13</v>
      </c>
      <c r="B91" s="90" t="s">
        <v>4</v>
      </c>
      <c r="C91" s="90" t="s">
        <v>4</v>
      </c>
      <c r="D91" s="88"/>
      <c r="E91" s="88"/>
      <c r="F91" s="88"/>
      <c r="G91" s="88" t="s">
        <v>4</v>
      </c>
      <c r="H91" s="102"/>
      <c r="I91" s="102"/>
      <c r="J91" s="102"/>
      <c r="K91" s="102"/>
    </row>
    <row r="92" spans="1:12" x14ac:dyDescent="0.2">
      <c r="A92" s="91" t="s">
        <v>14</v>
      </c>
      <c r="B92" s="90" t="s">
        <v>4</v>
      </c>
      <c r="C92" s="90" t="s">
        <v>4</v>
      </c>
      <c r="D92" s="88"/>
      <c r="E92" s="88" t="s">
        <v>4</v>
      </c>
      <c r="F92" s="88" t="s">
        <v>6</v>
      </c>
      <c r="G92" s="88"/>
      <c r="H92" s="102"/>
      <c r="I92" s="102"/>
      <c r="J92" s="102"/>
      <c r="K92" s="102"/>
    </row>
    <row r="93" spans="1:12" x14ac:dyDescent="0.2">
      <c r="A93" s="89" t="s">
        <v>8</v>
      </c>
      <c r="B93" s="90" t="s">
        <v>4</v>
      </c>
      <c r="C93" s="90" t="s">
        <v>4</v>
      </c>
      <c r="D93" s="88"/>
      <c r="E93" s="88" t="s">
        <v>4</v>
      </c>
      <c r="F93" s="88"/>
      <c r="G93" s="88"/>
      <c r="H93" s="102"/>
      <c r="I93" s="102"/>
      <c r="J93" s="102"/>
      <c r="K93" s="102"/>
    </row>
    <row r="94" spans="1:12" x14ac:dyDescent="0.2">
      <c r="A94" s="89" t="s">
        <v>15</v>
      </c>
      <c r="B94" s="90" t="s">
        <v>4</v>
      </c>
      <c r="C94" s="90" t="s">
        <v>4</v>
      </c>
      <c r="D94" s="88" t="s">
        <v>4</v>
      </c>
      <c r="E94" s="88" t="s">
        <v>4</v>
      </c>
      <c r="F94" s="88" t="s">
        <v>4</v>
      </c>
      <c r="G94" s="88" t="s">
        <v>4</v>
      </c>
      <c r="H94" s="102"/>
      <c r="I94" s="102"/>
      <c r="J94" s="102"/>
      <c r="K94" s="102"/>
    </row>
    <row r="95" spans="1:12" x14ac:dyDescent="0.2">
      <c r="A95" s="89" t="s">
        <v>49</v>
      </c>
      <c r="B95" s="90" t="s">
        <v>4</v>
      </c>
      <c r="C95" s="90" t="s">
        <v>4</v>
      </c>
      <c r="D95" s="88"/>
      <c r="E95" s="88"/>
      <c r="F95" s="88"/>
      <c r="G95" s="88"/>
      <c r="H95" s="102"/>
      <c r="I95" s="102"/>
      <c r="J95" s="102"/>
      <c r="K95" s="102"/>
      <c r="L95" s="103"/>
    </row>
    <row r="96" spans="1:12" x14ac:dyDescent="0.2">
      <c r="A96" s="89" t="s">
        <v>39</v>
      </c>
      <c r="B96" s="90" t="s">
        <v>4</v>
      </c>
      <c r="C96" s="90" t="s">
        <v>4</v>
      </c>
      <c r="D96" s="88" t="s">
        <v>4</v>
      </c>
      <c r="E96" s="88" t="s">
        <v>4</v>
      </c>
      <c r="F96" s="88" t="s">
        <v>4</v>
      </c>
      <c r="G96" s="88" t="s">
        <v>4</v>
      </c>
      <c r="H96" s="102"/>
      <c r="I96" s="102"/>
      <c r="J96" s="102"/>
      <c r="K96" s="102"/>
    </row>
    <row r="97" spans="1:13" x14ac:dyDescent="0.2">
      <c r="A97" s="89" t="s">
        <v>50</v>
      </c>
      <c r="B97" s="90" t="s">
        <v>4</v>
      </c>
      <c r="C97" s="90" t="s">
        <v>4</v>
      </c>
      <c r="D97" s="88" t="s">
        <v>4</v>
      </c>
      <c r="E97" s="88" t="s">
        <v>4</v>
      </c>
      <c r="F97" s="88"/>
      <c r="G97" s="88" t="s">
        <v>4</v>
      </c>
      <c r="H97" s="102"/>
      <c r="I97" s="102"/>
      <c r="J97" s="102"/>
      <c r="K97" s="102"/>
    </row>
    <row r="98" spans="1:13" x14ac:dyDescent="0.2">
      <c r="A98" s="89" t="s">
        <v>51</v>
      </c>
      <c r="B98" s="90" t="s">
        <v>4</v>
      </c>
      <c r="C98" s="90" t="s">
        <v>4</v>
      </c>
      <c r="D98" s="88"/>
      <c r="E98" s="88"/>
      <c r="F98" s="88"/>
      <c r="G98" s="88"/>
      <c r="H98" s="102"/>
      <c r="I98" s="102"/>
      <c r="J98" s="102"/>
      <c r="K98" s="102"/>
      <c r="L98" s="103"/>
    </row>
    <row r="99" spans="1:13" x14ac:dyDescent="0.2">
      <c r="A99" s="89" t="s">
        <v>52</v>
      </c>
      <c r="B99" s="90" t="s">
        <v>4</v>
      </c>
      <c r="C99" s="90" t="s">
        <v>4</v>
      </c>
      <c r="D99" s="88" t="s">
        <v>4</v>
      </c>
      <c r="E99" s="88" t="s">
        <v>4</v>
      </c>
      <c r="F99" s="88" t="s">
        <v>4</v>
      </c>
      <c r="G99" s="88" t="s">
        <v>4</v>
      </c>
      <c r="H99" s="102"/>
      <c r="I99" s="102"/>
      <c r="J99" s="102"/>
      <c r="K99" s="102"/>
      <c r="M99" s="103"/>
    </row>
    <row r="100" spans="1:13" x14ac:dyDescent="0.2">
      <c r="A100" s="89" t="s">
        <v>53</v>
      </c>
      <c r="B100" s="90" t="s">
        <v>4</v>
      </c>
      <c r="C100" s="90" t="s">
        <v>4</v>
      </c>
      <c r="D100" s="88" t="s">
        <v>4</v>
      </c>
      <c r="E100" s="88" t="s">
        <v>4</v>
      </c>
      <c r="F100" s="88" t="s">
        <v>4</v>
      </c>
      <c r="G100" s="88" t="s">
        <v>4</v>
      </c>
      <c r="H100" s="102"/>
      <c r="I100" s="102"/>
      <c r="J100" s="102"/>
      <c r="K100" s="102"/>
    </row>
    <row r="101" spans="1:13" x14ac:dyDescent="0.2">
      <c r="A101" s="89" t="s">
        <v>54</v>
      </c>
      <c r="B101" s="90" t="s">
        <v>4</v>
      </c>
      <c r="C101" s="90" t="s">
        <v>4</v>
      </c>
      <c r="D101" s="88" t="s">
        <v>4</v>
      </c>
      <c r="E101" s="88" t="s">
        <v>4</v>
      </c>
      <c r="F101" s="88" t="s">
        <v>4</v>
      </c>
      <c r="G101" s="88" t="s">
        <v>4</v>
      </c>
      <c r="H101" s="102"/>
      <c r="I101" s="102"/>
      <c r="J101" s="102"/>
      <c r="K101" s="102"/>
    </row>
    <row r="102" spans="1:13" x14ac:dyDescent="0.2">
      <c r="A102" s="89" t="s">
        <v>55</v>
      </c>
      <c r="B102" s="90" t="s">
        <v>4</v>
      </c>
      <c r="C102" s="90" t="s">
        <v>4</v>
      </c>
      <c r="D102" s="88"/>
      <c r="E102" s="88" t="s">
        <v>4</v>
      </c>
      <c r="F102" s="88"/>
      <c r="G102" s="88" t="s">
        <v>4</v>
      </c>
      <c r="H102" s="102"/>
      <c r="I102" s="102"/>
      <c r="J102" s="102"/>
      <c r="K102" s="102"/>
      <c r="L102" s="103"/>
    </row>
    <row r="103" spans="1:13" x14ac:dyDescent="0.2">
      <c r="A103" s="89" t="s">
        <v>26</v>
      </c>
      <c r="B103" s="90" t="s">
        <v>4</v>
      </c>
      <c r="C103" s="90" t="s">
        <v>4</v>
      </c>
      <c r="D103" s="88"/>
      <c r="E103" s="88" t="s">
        <v>4</v>
      </c>
      <c r="F103" s="88"/>
      <c r="G103" s="88"/>
      <c r="H103" s="102"/>
      <c r="I103" s="102"/>
      <c r="J103" s="102"/>
      <c r="K103" s="102"/>
    </row>
    <row r="104" spans="1:13" x14ac:dyDescent="0.2">
      <c r="A104" s="89" t="s">
        <v>56</v>
      </c>
      <c r="B104" s="90" t="s">
        <v>4</v>
      </c>
      <c r="C104" s="90" t="s">
        <v>4</v>
      </c>
      <c r="D104" s="88" t="s">
        <v>4</v>
      </c>
      <c r="E104" s="88" t="s">
        <v>4</v>
      </c>
      <c r="F104" s="88" t="s">
        <v>4</v>
      </c>
      <c r="G104" s="88"/>
      <c r="H104" s="102"/>
      <c r="I104" s="102"/>
      <c r="J104" s="102"/>
      <c r="K104" s="102"/>
    </row>
    <row r="105" spans="1:13" x14ac:dyDescent="0.2">
      <c r="A105" s="89" t="s">
        <v>57</v>
      </c>
      <c r="B105" s="90" t="s">
        <v>4</v>
      </c>
      <c r="C105" s="90" t="s">
        <v>4</v>
      </c>
      <c r="D105" s="88" t="s">
        <v>4</v>
      </c>
      <c r="E105" s="88" t="s">
        <v>4</v>
      </c>
      <c r="F105" s="88" t="s">
        <v>4</v>
      </c>
      <c r="G105" s="88" t="s">
        <v>4</v>
      </c>
      <c r="H105" s="102"/>
      <c r="I105" s="102"/>
      <c r="J105" s="102"/>
      <c r="K105" s="102"/>
      <c r="M105" s="103"/>
    </row>
    <row r="106" spans="1:13" x14ac:dyDescent="0.2">
      <c r="A106" s="89" t="s">
        <v>35</v>
      </c>
      <c r="B106" s="90" t="s">
        <v>4</v>
      </c>
      <c r="C106" s="90" t="s">
        <v>4</v>
      </c>
      <c r="D106" s="88" t="s">
        <v>4</v>
      </c>
      <c r="E106" s="88"/>
      <c r="F106" s="88"/>
      <c r="G106" s="88" t="s">
        <v>4</v>
      </c>
      <c r="H106" s="102"/>
      <c r="I106" s="102"/>
      <c r="J106" s="102"/>
      <c r="K106" s="102"/>
    </row>
    <row r="107" spans="1:13" ht="12.75" thickBot="1" x14ac:dyDescent="0.25">
      <c r="A107" s="104" t="s">
        <v>35</v>
      </c>
      <c r="B107" s="94" t="s">
        <v>4</v>
      </c>
      <c r="C107" s="94" t="s">
        <v>4</v>
      </c>
      <c r="D107" s="92"/>
      <c r="E107" s="92"/>
      <c r="F107" s="92"/>
      <c r="G107" s="88"/>
      <c r="H107" s="102"/>
      <c r="I107" s="102"/>
      <c r="J107" s="102"/>
      <c r="K107" s="102"/>
    </row>
    <row r="108" spans="1:13" ht="12.75" thickBot="1" x14ac:dyDescent="0.25">
      <c r="A108" s="98" t="s">
        <v>22</v>
      </c>
      <c r="B108" s="109">
        <f>COUNTIF(B85:B107,"S")</f>
        <v>22</v>
      </c>
      <c r="C108" s="109">
        <f>COUNTIF(C85:C107,"S")</f>
        <v>22</v>
      </c>
      <c r="D108" s="109">
        <f>COUNTIF(D85:D107,"S")</f>
        <v>12</v>
      </c>
      <c r="E108" s="109">
        <f>COUNTIF(E85:E107,"S")</f>
        <v>17</v>
      </c>
      <c r="F108" s="110">
        <f>COUNTIF(F85:F107,"S")</f>
        <v>10</v>
      </c>
      <c r="G108" s="110">
        <f>COUNTIF(G84:G106,"S")</f>
        <v>15</v>
      </c>
      <c r="H108" s="105"/>
      <c r="I108" s="105"/>
      <c r="J108" s="105"/>
      <c r="K108" s="105"/>
    </row>
    <row r="109" spans="1:13" ht="12.75" thickBot="1" x14ac:dyDescent="0.25">
      <c r="A109" s="98" t="s">
        <v>23</v>
      </c>
      <c r="B109" s="99">
        <f>+B108/$C$82*100</f>
        <v>100</v>
      </c>
      <c r="C109" s="99">
        <f>+C108/$C$82*100</f>
        <v>100</v>
      </c>
      <c r="D109" s="106">
        <f>+D108/$C$82*100</f>
        <v>54.54545454545454</v>
      </c>
      <c r="E109" s="99">
        <f>+E108/$D$82*100</f>
        <v>80.952380952380949</v>
      </c>
      <c r="F109" s="111">
        <f>+F108/$D$82*100</f>
        <v>47.619047619047613</v>
      </c>
      <c r="G109" s="107">
        <f>+G108/$D$82*100</f>
        <v>71.428571428571431</v>
      </c>
      <c r="H109" s="108"/>
      <c r="I109" s="108"/>
      <c r="J109" s="108"/>
      <c r="K109" s="108"/>
    </row>
    <row r="110" spans="1:13" x14ac:dyDescent="0.2">
      <c r="A110" s="74" t="s">
        <v>58</v>
      </c>
      <c r="B110" s="75" t="s">
        <v>1</v>
      </c>
      <c r="C110" s="76">
        <v>23</v>
      </c>
      <c r="D110" s="76">
        <v>22</v>
      </c>
      <c r="E110" s="77"/>
      <c r="F110" s="78"/>
      <c r="G110" s="78"/>
      <c r="H110" s="79"/>
      <c r="I110" s="79"/>
      <c r="J110" s="79"/>
      <c r="K110" s="79"/>
    </row>
    <row r="111" spans="1:13" ht="12.75" thickBot="1" x14ac:dyDescent="0.25">
      <c r="A111" s="81" t="s">
        <v>2</v>
      </c>
      <c r="B111" s="82">
        <v>43517</v>
      </c>
      <c r="C111" s="83">
        <v>44161</v>
      </c>
      <c r="D111" s="83">
        <v>44313</v>
      </c>
      <c r="E111" s="112"/>
      <c r="F111" s="113"/>
      <c r="G111" s="84"/>
      <c r="H111" s="101"/>
      <c r="I111" s="101"/>
      <c r="J111" s="101"/>
      <c r="K111" s="101"/>
    </row>
    <row r="112" spans="1:13" x14ac:dyDescent="0.2">
      <c r="A112" s="85" t="s">
        <v>3</v>
      </c>
      <c r="B112" s="86" t="s">
        <v>4</v>
      </c>
      <c r="C112" s="86" t="s">
        <v>4</v>
      </c>
      <c r="D112" s="87" t="s">
        <v>4</v>
      </c>
      <c r="E112" s="87"/>
      <c r="F112" s="87"/>
      <c r="G112" s="87"/>
      <c r="H112" s="102"/>
      <c r="I112" s="102"/>
      <c r="J112" s="102"/>
      <c r="K112" s="102"/>
    </row>
    <row r="113" spans="1:11" x14ac:dyDescent="0.2">
      <c r="A113" s="89" t="s">
        <v>25</v>
      </c>
      <c r="B113" s="90" t="s">
        <v>4</v>
      </c>
      <c r="C113" s="90" t="s">
        <v>4</v>
      </c>
      <c r="D113" s="88" t="s">
        <v>6</v>
      </c>
      <c r="E113" s="88"/>
      <c r="F113" s="88"/>
      <c r="G113" s="88"/>
      <c r="H113" s="102"/>
      <c r="I113" s="102"/>
      <c r="J113" s="102"/>
      <c r="K113" s="102"/>
    </row>
    <row r="114" spans="1:11" x14ac:dyDescent="0.2">
      <c r="A114" s="89" t="s">
        <v>7</v>
      </c>
      <c r="B114" s="90" t="s">
        <v>6</v>
      </c>
      <c r="C114" s="90" t="s">
        <v>4</v>
      </c>
      <c r="D114" s="88" t="s">
        <v>4</v>
      </c>
      <c r="E114" s="88"/>
      <c r="F114" s="88"/>
      <c r="G114" s="88"/>
      <c r="H114" s="102"/>
      <c r="I114" s="102"/>
      <c r="J114" s="102"/>
      <c r="K114" s="102"/>
    </row>
    <row r="115" spans="1:11" x14ac:dyDescent="0.2">
      <c r="A115" s="89" t="s">
        <v>9</v>
      </c>
      <c r="B115" s="90" t="s">
        <v>4</v>
      </c>
      <c r="C115" s="90" t="s">
        <v>4</v>
      </c>
      <c r="D115" s="88" t="s">
        <v>4</v>
      </c>
      <c r="E115" s="88"/>
      <c r="F115" s="88"/>
      <c r="G115" s="88"/>
      <c r="H115" s="102"/>
      <c r="I115" s="102"/>
      <c r="J115" s="102"/>
      <c r="K115" s="102"/>
    </row>
    <row r="116" spans="1:11" x14ac:dyDescent="0.2">
      <c r="A116" s="89" t="s">
        <v>10</v>
      </c>
      <c r="B116" s="90" t="s">
        <v>4</v>
      </c>
      <c r="C116" s="90" t="s">
        <v>4</v>
      </c>
      <c r="D116" s="88" t="s">
        <v>4</v>
      </c>
      <c r="E116" s="88"/>
      <c r="F116" s="88"/>
      <c r="G116" s="88"/>
      <c r="H116" s="102"/>
      <c r="I116" s="102"/>
      <c r="J116" s="102"/>
      <c r="K116" s="102"/>
    </row>
    <row r="117" spans="1:11" x14ac:dyDescent="0.2">
      <c r="A117" s="89" t="s">
        <v>11</v>
      </c>
      <c r="B117" s="90" t="s">
        <v>4</v>
      </c>
      <c r="C117" s="90"/>
      <c r="D117" s="88" t="s">
        <v>4</v>
      </c>
      <c r="E117" s="88"/>
      <c r="F117" s="88"/>
      <c r="G117" s="88"/>
      <c r="H117" s="102"/>
      <c r="I117" s="102"/>
      <c r="J117" s="102"/>
      <c r="K117" s="102"/>
    </row>
    <row r="118" spans="1:11" x14ac:dyDescent="0.2">
      <c r="A118" s="89" t="s">
        <v>59</v>
      </c>
      <c r="B118" s="90" t="s">
        <v>4</v>
      </c>
      <c r="C118" s="90" t="s">
        <v>4</v>
      </c>
      <c r="D118" s="88" t="s">
        <v>4</v>
      </c>
      <c r="E118" s="88"/>
      <c r="F118" s="88"/>
      <c r="G118" s="88"/>
      <c r="H118" s="102"/>
      <c r="I118" s="102"/>
      <c r="J118" s="102"/>
      <c r="K118" s="102"/>
    </row>
    <row r="119" spans="1:11" x14ac:dyDescent="0.2">
      <c r="A119" s="89" t="s">
        <v>13</v>
      </c>
      <c r="B119" s="90" t="s">
        <v>4</v>
      </c>
      <c r="C119" s="90" t="s">
        <v>60</v>
      </c>
      <c r="D119" s="88"/>
      <c r="E119" s="88"/>
      <c r="F119" s="88"/>
      <c r="G119" s="88"/>
      <c r="H119" s="102"/>
      <c r="I119" s="102"/>
      <c r="J119" s="102"/>
      <c r="K119" s="102"/>
    </row>
    <row r="120" spans="1:11" x14ac:dyDescent="0.2">
      <c r="A120" s="91" t="s">
        <v>14</v>
      </c>
      <c r="B120" s="90" t="s">
        <v>4</v>
      </c>
      <c r="C120" s="90"/>
      <c r="D120" s="88" t="s">
        <v>6</v>
      </c>
      <c r="E120" s="88"/>
      <c r="F120" s="88"/>
      <c r="G120" s="88"/>
      <c r="H120" s="102"/>
      <c r="I120" s="102"/>
      <c r="J120" s="102"/>
      <c r="K120" s="102"/>
    </row>
    <row r="121" spans="1:11" x14ac:dyDescent="0.2">
      <c r="A121" s="89" t="s">
        <v>8</v>
      </c>
      <c r="B121" s="90" t="s">
        <v>4</v>
      </c>
      <c r="C121" s="90"/>
      <c r="D121" s="88"/>
      <c r="E121" s="88"/>
      <c r="F121" s="88"/>
      <c r="G121" s="88"/>
      <c r="H121" s="102"/>
      <c r="I121" s="102"/>
      <c r="J121" s="102"/>
      <c r="K121" s="102"/>
    </row>
    <row r="122" spans="1:11" x14ac:dyDescent="0.2">
      <c r="A122" s="89" t="s">
        <v>15</v>
      </c>
      <c r="B122" s="90" t="s">
        <v>4</v>
      </c>
      <c r="C122" s="90" t="s">
        <v>4</v>
      </c>
      <c r="D122" s="88" t="s">
        <v>4</v>
      </c>
      <c r="E122" s="88"/>
      <c r="F122" s="88"/>
      <c r="G122" s="88"/>
      <c r="H122" s="102"/>
      <c r="I122" s="102"/>
      <c r="J122" s="102"/>
      <c r="K122" s="102"/>
    </row>
    <row r="123" spans="1:11" x14ac:dyDescent="0.2">
      <c r="A123" s="89" t="s">
        <v>61</v>
      </c>
      <c r="B123" s="90" t="s">
        <v>4</v>
      </c>
      <c r="C123" s="90"/>
      <c r="D123" s="88" t="s">
        <v>4</v>
      </c>
      <c r="E123" s="88"/>
      <c r="F123" s="88"/>
      <c r="G123" s="88"/>
      <c r="H123" s="102"/>
      <c r="I123" s="102"/>
      <c r="J123" s="102"/>
      <c r="K123" s="102"/>
    </row>
    <row r="124" spans="1:11" x14ac:dyDescent="0.2">
      <c r="A124" s="89" t="s">
        <v>62</v>
      </c>
      <c r="B124" s="90" t="s">
        <v>4</v>
      </c>
      <c r="C124" s="90"/>
      <c r="D124" s="88"/>
      <c r="E124" s="88"/>
      <c r="F124" s="88"/>
      <c r="G124" s="88"/>
      <c r="H124" s="102"/>
      <c r="I124" s="102"/>
      <c r="J124" s="102"/>
      <c r="K124" s="102"/>
    </row>
    <row r="125" spans="1:11" x14ac:dyDescent="0.2">
      <c r="A125" s="89" t="s">
        <v>63</v>
      </c>
      <c r="B125" s="90" t="s">
        <v>4</v>
      </c>
      <c r="C125" s="90"/>
      <c r="D125" s="88"/>
      <c r="E125" s="88"/>
      <c r="F125" s="88"/>
      <c r="G125" s="88"/>
      <c r="H125" s="102"/>
      <c r="I125" s="102"/>
      <c r="J125" s="102"/>
      <c r="K125" s="102"/>
    </row>
    <row r="126" spans="1:11" x14ac:dyDescent="0.2">
      <c r="A126" s="89" t="s">
        <v>64</v>
      </c>
      <c r="B126" s="90" t="s">
        <v>4</v>
      </c>
      <c r="C126" s="90" t="s">
        <v>4</v>
      </c>
      <c r="D126" s="88"/>
      <c r="E126" s="88"/>
      <c r="F126" s="88"/>
      <c r="G126" s="88"/>
      <c r="H126" s="102"/>
      <c r="I126" s="102"/>
      <c r="J126" s="102"/>
      <c r="K126" s="102"/>
    </row>
    <row r="127" spans="1:11" x14ac:dyDescent="0.2">
      <c r="A127" s="89" t="s">
        <v>65</v>
      </c>
      <c r="B127" s="90" t="s">
        <v>4</v>
      </c>
      <c r="C127" s="90"/>
      <c r="D127" s="88"/>
      <c r="E127" s="88"/>
      <c r="F127" s="88"/>
      <c r="G127" s="88"/>
      <c r="H127" s="102"/>
      <c r="I127" s="102"/>
      <c r="J127" s="102"/>
      <c r="K127" s="102"/>
    </row>
    <row r="128" spans="1:11" x14ac:dyDescent="0.2">
      <c r="A128" s="89" t="s">
        <v>66</v>
      </c>
      <c r="B128" s="90" t="s">
        <v>4</v>
      </c>
      <c r="C128" s="90"/>
      <c r="D128" s="88"/>
      <c r="E128" s="88"/>
      <c r="F128" s="88"/>
      <c r="G128" s="88"/>
      <c r="H128" s="102"/>
      <c r="I128" s="102"/>
      <c r="J128" s="102"/>
      <c r="K128" s="102"/>
    </row>
    <row r="129" spans="1:13" x14ac:dyDescent="0.2">
      <c r="A129" s="89" t="s">
        <v>67</v>
      </c>
      <c r="B129" s="90" t="s">
        <v>4</v>
      </c>
      <c r="C129" s="90" t="s">
        <v>4</v>
      </c>
      <c r="D129" s="88" t="s">
        <v>4</v>
      </c>
      <c r="E129" s="88"/>
      <c r="F129" s="88"/>
      <c r="G129" s="88"/>
      <c r="H129" s="102"/>
      <c r="I129" s="102"/>
      <c r="J129" s="102"/>
      <c r="K129" s="102"/>
    </row>
    <row r="130" spans="1:13" x14ac:dyDescent="0.2">
      <c r="A130" s="89" t="s">
        <v>68</v>
      </c>
      <c r="B130" s="90" t="s">
        <v>4</v>
      </c>
      <c r="C130" s="90"/>
      <c r="D130" s="88"/>
      <c r="E130" s="88"/>
      <c r="F130" s="88"/>
      <c r="G130" s="88"/>
      <c r="H130" s="102"/>
      <c r="I130" s="102"/>
      <c r="J130" s="102"/>
      <c r="K130" s="102"/>
    </row>
    <row r="131" spans="1:13" x14ac:dyDescent="0.2">
      <c r="A131" s="89" t="s">
        <v>69</v>
      </c>
      <c r="B131" s="90" t="s">
        <v>4</v>
      </c>
      <c r="C131" s="90" t="s">
        <v>4</v>
      </c>
      <c r="D131" s="88" t="s">
        <v>4</v>
      </c>
      <c r="E131" s="88"/>
      <c r="F131" s="88"/>
      <c r="G131" s="88"/>
      <c r="H131" s="102"/>
      <c r="I131" s="102"/>
      <c r="J131" s="102"/>
      <c r="K131" s="102"/>
      <c r="M131" s="103"/>
    </row>
    <row r="132" spans="1:13" x14ac:dyDescent="0.2">
      <c r="A132" s="89" t="s">
        <v>70</v>
      </c>
      <c r="B132" s="90" t="s">
        <v>4</v>
      </c>
      <c r="C132" s="90" t="s">
        <v>4</v>
      </c>
      <c r="D132" s="88" t="s">
        <v>4</v>
      </c>
      <c r="E132" s="88"/>
      <c r="F132" s="88"/>
      <c r="G132" s="88"/>
      <c r="H132" s="102"/>
      <c r="I132" s="102"/>
      <c r="J132" s="102"/>
      <c r="K132" s="102"/>
      <c r="M132" s="103"/>
    </row>
    <row r="133" spans="1:13" x14ac:dyDescent="0.2">
      <c r="A133" s="91" t="s">
        <v>35</v>
      </c>
      <c r="B133" s="90" t="s">
        <v>4</v>
      </c>
      <c r="C133" s="90" t="s">
        <v>4</v>
      </c>
      <c r="D133" s="88"/>
      <c r="E133" s="88"/>
      <c r="F133" s="88"/>
      <c r="G133" s="88"/>
      <c r="H133" s="102"/>
      <c r="I133" s="102"/>
      <c r="J133" s="102"/>
      <c r="K133" s="102"/>
    </row>
    <row r="134" spans="1:13" x14ac:dyDescent="0.2">
      <c r="A134" s="91" t="s">
        <v>35</v>
      </c>
      <c r="B134" s="90" t="s">
        <v>4</v>
      </c>
      <c r="C134" s="90"/>
      <c r="D134" s="88"/>
      <c r="E134" s="88"/>
      <c r="F134" s="88"/>
      <c r="G134" s="88"/>
      <c r="H134" s="102"/>
      <c r="I134" s="102"/>
      <c r="J134" s="102"/>
      <c r="K134" s="102"/>
    </row>
    <row r="135" spans="1:13" x14ac:dyDescent="0.2">
      <c r="A135" s="91" t="s">
        <v>47</v>
      </c>
      <c r="B135" s="90" t="s">
        <v>4</v>
      </c>
      <c r="C135" s="90"/>
      <c r="D135" s="88" t="s">
        <v>4</v>
      </c>
      <c r="E135" s="88"/>
      <c r="F135" s="88"/>
      <c r="G135" s="88"/>
      <c r="H135" s="102"/>
      <c r="I135" s="102"/>
      <c r="J135" s="102"/>
      <c r="K135" s="102"/>
    </row>
    <row r="136" spans="1:13" x14ac:dyDescent="0.2">
      <c r="A136" s="91" t="s">
        <v>35</v>
      </c>
      <c r="B136" s="90" t="s">
        <v>4</v>
      </c>
      <c r="C136" s="90" t="s">
        <v>4</v>
      </c>
      <c r="D136" s="88" t="s">
        <v>4</v>
      </c>
      <c r="E136" s="88"/>
      <c r="F136" s="88"/>
      <c r="G136" s="88"/>
      <c r="H136" s="102"/>
      <c r="I136" s="102"/>
      <c r="J136" s="102"/>
      <c r="K136" s="102"/>
    </row>
    <row r="137" spans="1:13" ht="12.75" thickBot="1" x14ac:dyDescent="0.25">
      <c r="A137" s="93" t="s">
        <v>35</v>
      </c>
      <c r="B137" s="94" t="s">
        <v>4</v>
      </c>
      <c r="C137" s="94"/>
      <c r="D137" s="92" t="s">
        <v>4</v>
      </c>
      <c r="E137" s="92"/>
      <c r="F137" s="92"/>
      <c r="G137" s="88"/>
      <c r="H137" s="102"/>
      <c r="I137" s="102"/>
      <c r="J137" s="102"/>
      <c r="K137" s="102"/>
    </row>
    <row r="138" spans="1:13" ht="12.75" thickBot="1" x14ac:dyDescent="0.25">
      <c r="A138" s="98" t="s">
        <v>71</v>
      </c>
      <c r="B138" s="109">
        <f>COUNTIF(B115:B137,"S")</f>
        <v>23</v>
      </c>
      <c r="C138" s="109">
        <f>COUNTIF(C115:C137,"S")</f>
        <v>10</v>
      </c>
      <c r="D138" s="109">
        <f>COUNTIF(D115:D137,"S")</f>
        <v>12</v>
      </c>
      <c r="E138" s="109">
        <f>COUNTIF(E115:E137,"S")</f>
        <v>0</v>
      </c>
      <c r="F138" s="110">
        <f>COUNTIF(F115:F137,"S")</f>
        <v>0</v>
      </c>
      <c r="G138" s="110">
        <f>COUNTIF(G112:G134,"S")</f>
        <v>0</v>
      </c>
      <c r="H138" s="105"/>
      <c r="I138" s="105"/>
      <c r="J138" s="105"/>
      <c r="K138" s="105"/>
    </row>
    <row r="139" spans="1:13" ht="12.75" thickBot="1" x14ac:dyDescent="0.25">
      <c r="A139" s="98" t="s">
        <v>23</v>
      </c>
      <c r="B139" s="99">
        <f>+B138/$C$110*100</f>
        <v>100</v>
      </c>
      <c r="C139" s="111">
        <f>+C138/$C$110*100</f>
        <v>43.478260869565219</v>
      </c>
      <c r="D139" s="106">
        <f>+D138/$D$110*100</f>
        <v>54.54545454545454</v>
      </c>
      <c r="E139" s="99">
        <f>+E138/$C$110*100</f>
        <v>0</v>
      </c>
      <c r="F139" s="99">
        <f>+F138/$C$110*100</f>
        <v>0</v>
      </c>
      <c r="G139" s="100">
        <f>+G138/$C$28*100</f>
        <v>0</v>
      </c>
      <c r="H139" s="108"/>
      <c r="I139" s="108"/>
      <c r="J139" s="108"/>
      <c r="K139" s="108"/>
    </row>
    <row r="140" spans="1:13" x14ac:dyDescent="0.2">
      <c r="A140" s="74" t="s">
        <v>72</v>
      </c>
      <c r="B140" s="75" t="s">
        <v>1</v>
      </c>
      <c r="C140" s="76">
        <v>22</v>
      </c>
      <c r="D140" s="76">
        <v>21</v>
      </c>
      <c r="E140" s="77"/>
      <c r="F140" s="78"/>
      <c r="G140" s="78"/>
      <c r="H140" s="79"/>
      <c r="I140" s="79"/>
      <c r="J140" s="79"/>
      <c r="K140" s="79"/>
    </row>
    <row r="141" spans="1:13" ht="12.75" thickBot="1" x14ac:dyDescent="0.25">
      <c r="A141" s="81" t="s">
        <v>2</v>
      </c>
      <c r="B141" s="82">
        <v>43531</v>
      </c>
      <c r="C141" s="83">
        <v>44273</v>
      </c>
      <c r="D141" s="83">
        <v>44369</v>
      </c>
      <c r="E141" s="112"/>
      <c r="F141" s="113"/>
      <c r="G141" s="84"/>
      <c r="H141" s="101"/>
      <c r="I141" s="101"/>
      <c r="J141" s="101"/>
      <c r="K141" s="101"/>
    </row>
    <row r="142" spans="1:13" x14ac:dyDescent="0.2">
      <c r="A142" s="85" t="s">
        <v>3</v>
      </c>
      <c r="B142" s="86" t="s">
        <v>4</v>
      </c>
      <c r="C142" s="87" t="s">
        <v>4</v>
      </c>
      <c r="D142" s="87" t="s">
        <v>4</v>
      </c>
      <c r="E142" s="87"/>
      <c r="F142" s="87"/>
      <c r="G142" s="87"/>
      <c r="H142" s="102"/>
      <c r="I142" s="102"/>
      <c r="J142" s="102"/>
      <c r="K142" s="102"/>
    </row>
    <row r="143" spans="1:13" x14ac:dyDescent="0.2">
      <c r="A143" s="89" t="s">
        <v>25</v>
      </c>
      <c r="B143" s="90" t="s">
        <v>4</v>
      </c>
      <c r="C143" s="88" t="s">
        <v>6</v>
      </c>
      <c r="D143" s="88" t="s">
        <v>6</v>
      </c>
      <c r="E143" s="88"/>
      <c r="F143" s="88"/>
      <c r="G143" s="88"/>
      <c r="H143" s="102"/>
      <c r="I143" s="102"/>
      <c r="J143" s="102"/>
      <c r="K143" s="102"/>
    </row>
    <row r="144" spans="1:13" x14ac:dyDescent="0.2">
      <c r="A144" s="89" t="s">
        <v>7</v>
      </c>
      <c r="B144" s="90" t="s">
        <v>6</v>
      </c>
      <c r="C144" s="88" t="s">
        <v>4</v>
      </c>
      <c r="D144" s="88" t="s">
        <v>4</v>
      </c>
      <c r="E144" s="88"/>
      <c r="F144" s="88"/>
      <c r="G144" s="88"/>
      <c r="H144" s="102"/>
      <c r="I144" s="102"/>
      <c r="J144" s="102"/>
      <c r="K144" s="102"/>
    </row>
    <row r="145" spans="1:13" x14ac:dyDescent="0.2">
      <c r="A145" s="89" t="s">
        <v>9</v>
      </c>
      <c r="B145" s="90" t="s">
        <v>4</v>
      </c>
      <c r="C145" s="88" t="s">
        <v>4</v>
      </c>
      <c r="D145" s="88" t="s">
        <v>4</v>
      </c>
      <c r="E145" s="88"/>
      <c r="F145" s="88"/>
      <c r="G145" s="88"/>
      <c r="H145" s="102"/>
      <c r="I145" s="102"/>
      <c r="J145" s="102"/>
      <c r="K145" s="102"/>
    </row>
    <row r="146" spans="1:13" x14ac:dyDescent="0.2">
      <c r="A146" s="89" t="s">
        <v>10</v>
      </c>
      <c r="B146" s="90" t="s">
        <v>4</v>
      </c>
      <c r="C146" s="88" t="s">
        <v>4</v>
      </c>
      <c r="D146" s="88"/>
      <c r="E146" s="88"/>
      <c r="F146" s="88"/>
      <c r="G146" s="88"/>
      <c r="H146" s="102"/>
      <c r="I146" s="102"/>
      <c r="J146" s="102"/>
      <c r="K146" s="102"/>
    </row>
    <row r="147" spans="1:13" x14ac:dyDescent="0.2">
      <c r="A147" s="89" t="s">
        <v>11</v>
      </c>
      <c r="B147" s="90" t="s">
        <v>4</v>
      </c>
      <c r="C147" s="88" t="s">
        <v>4</v>
      </c>
      <c r="D147" s="88"/>
      <c r="E147" s="88"/>
      <c r="F147" s="88"/>
      <c r="G147" s="88"/>
      <c r="H147" s="102"/>
      <c r="I147" s="102"/>
      <c r="J147" s="102"/>
      <c r="K147" s="102"/>
    </row>
    <row r="148" spans="1:13" x14ac:dyDescent="0.2">
      <c r="A148" s="89" t="s">
        <v>59</v>
      </c>
      <c r="B148" s="90" t="s">
        <v>4</v>
      </c>
      <c r="C148" s="88" t="s">
        <v>4</v>
      </c>
      <c r="D148" s="88"/>
      <c r="E148" s="88"/>
      <c r="F148" s="88"/>
      <c r="G148" s="88"/>
      <c r="H148" s="102"/>
      <c r="I148" s="102"/>
      <c r="J148" s="102"/>
      <c r="K148" s="102"/>
    </row>
    <row r="149" spans="1:13" x14ac:dyDescent="0.2">
      <c r="A149" s="89" t="s">
        <v>13</v>
      </c>
      <c r="B149" s="90" t="s">
        <v>4</v>
      </c>
      <c r="C149" s="88" t="s">
        <v>4</v>
      </c>
      <c r="D149" s="88" t="s">
        <v>4</v>
      </c>
      <c r="E149" s="88"/>
      <c r="F149" s="88"/>
      <c r="G149" s="88"/>
      <c r="H149" s="102"/>
      <c r="I149" s="102"/>
      <c r="J149" s="102"/>
      <c r="K149" s="102"/>
    </row>
    <row r="150" spans="1:13" x14ac:dyDescent="0.2">
      <c r="A150" s="89" t="s">
        <v>14</v>
      </c>
      <c r="B150" s="90" t="s">
        <v>4</v>
      </c>
      <c r="C150" s="88" t="s">
        <v>4</v>
      </c>
      <c r="D150" s="88"/>
      <c r="E150" s="88"/>
      <c r="F150" s="88"/>
      <c r="G150" s="88"/>
      <c r="H150" s="102"/>
      <c r="I150" s="102"/>
      <c r="J150" s="102"/>
      <c r="K150" s="102"/>
    </row>
    <row r="151" spans="1:13" x14ac:dyDescent="0.2">
      <c r="A151" s="89" t="s">
        <v>8</v>
      </c>
      <c r="B151" s="90" t="s">
        <v>4</v>
      </c>
      <c r="C151" s="88"/>
      <c r="D151" s="88"/>
      <c r="E151" s="88"/>
      <c r="F151" s="88"/>
      <c r="G151" s="88"/>
      <c r="H151" s="102"/>
      <c r="I151" s="102"/>
      <c r="J151" s="102"/>
      <c r="K151" s="102"/>
    </row>
    <row r="152" spans="1:13" x14ac:dyDescent="0.2">
      <c r="A152" s="89" t="s">
        <v>15</v>
      </c>
      <c r="B152" s="90" t="s">
        <v>4</v>
      </c>
      <c r="C152" s="88" t="s">
        <v>4</v>
      </c>
      <c r="D152" s="88" t="s">
        <v>4</v>
      </c>
      <c r="E152" s="88"/>
      <c r="F152" s="88"/>
      <c r="G152" s="88"/>
      <c r="H152" s="102"/>
      <c r="I152" s="102"/>
      <c r="J152" s="102"/>
      <c r="K152" s="102"/>
    </row>
    <row r="153" spans="1:13" x14ac:dyDescent="0.2">
      <c r="A153" s="89" t="s">
        <v>73</v>
      </c>
      <c r="B153" s="90" t="s">
        <v>4</v>
      </c>
      <c r="C153" s="88" t="s">
        <v>4</v>
      </c>
      <c r="D153" s="88" t="s">
        <v>4</v>
      </c>
      <c r="E153" s="88"/>
      <c r="F153" s="88"/>
      <c r="G153" s="88"/>
      <c r="H153" s="102"/>
      <c r="I153" s="102"/>
      <c r="J153" s="102"/>
      <c r="K153" s="102"/>
    </row>
    <row r="154" spans="1:13" x14ac:dyDescent="0.2">
      <c r="A154" s="89" t="s">
        <v>74</v>
      </c>
      <c r="B154" s="90" t="s">
        <v>4</v>
      </c>
      <c r="C154" s="88" t="s">
        <v>4</v>
      </c>
      <c r="D154" s="88"/>
      <c r="E154" s="88"/>
      <c r="F154" s="88"/>
      <c r="G154" s="88"/>
      <c r="H154" s="102"/>
      <c r="I154" s="102"/>
      <c r="J154" s="102"/>
      <c r="K154" s="102"/>
    </row>
    <row r="155" spans="1:13" x14ac:dyDescent="0.2">
      <c r="A155" s="89" t="s">
        <v>75</v>
      </c>
      <c r="B155" s="90" t="s">
        <v>4</v>
      </c>
      <c r="C155" s="88" t="s">
        <v>4</v>
      </c>
      <c r="D155" s="88"/>
      <c r="E155" s="88"/>
      <c r="F155" s="88"/>
      <c r="G155" s="88"/>
      <c r="H155" s="102"/>
      <c r="I155" s="102"/>
      <c r="J155" s="102"/>
      <c r="K155" s="102"/>
    </row>
    <row r="156" spans="1:13" x14ac:dyDescent="0.2">
      <c r="A156" s="89" t="s">
        <v>76</v>
      </c>
      <c r="B156" s="90" t="s">
        <v>4</v>
      </c>
      <c r="C156" s="88"/>
      <c r="D156" s="88"/>
      <c r="E156" s="88"/>
      <c r="F156" s="88"/>
      <c r="G156" s="88"/>
      <c r="H156" s="102"/>
      <c r="I156" s="102"/>
      <c r="J156" s="102"/>
      <c r="K156" s="102"/>
      <c r="L156" s="103"/>
    </row>
    <row r="157" spans="1:13" x14ac:dyDescent="0.2">
      <c r="A157" s="89" t="s">
        <v>77</v>
      </c>
      <c r="B157" s="90" t="s">
        <v>4</v>
      </c>
      <c r="C157" s="88" t="s">
        <v>4</v>
      </c>
      <c r="D157" s="88" t="s">
        <v>4</v>
      </c>
      <c r="E157" s="88"/>
      <c r="F157" s="88"/>
      <c r="G157" s="88"/>
      <c r="H157" s="102"/>
      <c r="I157" s="102"/>
      <c r="J157" s="102"/>
      <c r="K157" s="102"/>
    </row>
    <row r="158" spans="1:13" x14ac:dyDescent="0.2">
      <c r="A158" s="89" t="s">
        <v>78</v>
      </c>
      <c r="B158" s="90" t="s">
        <v>4</v>
      </c>
      <c r="C158" s="88" t="s">
        <v>4</v>
      </c>
      <c r="D158" s="88" t="s">
        <v>4</v>
      </c>
      <c r="E158" s="88"/>
      <c r="F158" s="88"/>
      <c r="G158" s="88"/>
      <c r="H158" s="102"/>
      <c r="I158" s="102"/>
      <c r="J158" s="102"/>
      <c r="K158" s="102"/>
      <c r="M158" s="103"/>
    </row>
    <row r="159" spans="1:13" x14ac:dyDescent="0.2">
      <c r="A159" s="89" t="s">
        <v>79</v>
      </c>
      <c r="B159" s="90" t="s">
        <v>4</v>
      </c>
      <c r="C159" s="88"/>
      <c r="D159" s="88"/>
      <c r="E159" s="88"/>
      <c r="F159" s="88"/>
      <c r="G159" s="88"/>
      <c r="H159" s="102"/>
      <c r="I159" s="102"/>
      <c r="J159" s="102"/>
      <c r="K159" s="102"/>
    </row>
    <row r="160" spans="1:13" x14ac:dyDescent="0.2">
      <c r="A160" s="89" t="s">
        <v>80</v>
      </c>
      <c r="B160" s="90" t="s">
        <v>4</v>
      </c>
      <c r="C160" s="88" t="s">
        <v>4</v>
      </c>
      <c r="D160" s="88"/>
      <c r="E160" s="88"/>
      <c r="F160" s="88"/>
      <c r="G160" s="88"/>
      <c r="H160" s="102"/>
      <c r="I160" s="102"/>
      <c r="J160" s="102"/>
      <c r="K160" s="102"/>
    </row>
    <row r="161" spans="1:13" x14ac:dyDescent="0.2">
      <c r="A161" s="89" t="s">
        <v>81</v>
      </c>
      <c r="B161" s="90" t="s">
        <v>4</v>
      </c>
      <c r="C161" s="88" t="s">
        <v>4</v>
      </c>
      <c r="D161" s="88" t="s">
        <v>4</v>
      </c>
      <c r="E161" s="88"/>
      <c r="F161" s="88"/>
      <c r="G161" s="88"/>
      <c r="H161" s="102"/>
      <c r="I161" s="102"/>
      <c r="J161" s="102"/>
      <c r="K161" s="102"/>
    </row>
    <row r="162" spans="1:13" x14ac:dyDescent="0.2">
      <c r="A162" s="89" t="s">
        <v>82</v>
      </c>
      <c r="B162" s="90" t="s">
        <v>4</v>
      </c>
      <c r="C162" s="88"/>
      <c r="D162" s="88" t="s">
        <v>4</v>
      </c>
      <c r="E162" s="88"/>
      <c r="F162" s="88"/>
      <c r="G162" s="88"/>
      <c r="H162" s="102"/>
      <c r="I162" s="102"/>
      <c r="J162" s="102"/>
      <c r="K162" s="102"/>
    </row>
    <row r="163" spans="1:13" x14ac:dyDescent="0.2">
      <c r="A163" s="89" t="s">
        <v>83</v>
      </c>
      <c r="B163" s="90" t="s">
        <v>4</v>
      </c>
      <c r="C163" s="88"/>
      <c r="D163" s="88" t="s">
        <v>4</v>
      </c>
      <c r="E163" s="88"/>
      <c r="F163" s="88"/>
      <c r="G163" s="88"/>
      <c r="H163" s="102"/>
      <c r="I163" s="102"/>
      <c r="J163" s="102"/>
      <c r="K163" s="102"/>
      <c r="M163" s="103"/>
    </row>
    <row r="164" spans="1:13" x14ac:dyDescent="0.2">
      <c r="A164" s="89" t="s">
        <v>84</v>
      </c>
      <c r="B164" s="90" t="s">
        <v>4</v>
      </c>
      <c r="C164" s="88" t="s">
        <v>4</v>
      </c>
      <c r="D164" s="88" t="s">
        <v>4</v>
      </c>
      <c r="E164" s="88"/>
      <c r="F164" s="88"/>
      <c r="G164" s="88"/>
      <c r="H164" s="102"/>
      <c r="I164" s="102"/>
      <c r="J164" s="102"/>
      <c r="K164" s="102"/>
    </row>
    <row r="165" spans="1:13" x14ac:dyDescent="0.2">
      <c r="A165" s="89" t="s">
        <v>85</v>
      </c>
      <c r="B165" s="90" t="s">
        <v>4</v>
      </c>
      <c r="C165" s="88"/>
      <c r="D165" s="88"/>
      <c r="E165" s="88"/>
      <c r="F165" s="88"/>
      <c r="G165" s="88"/>
      <c r="H165" s="102"/>
      <c r="I165" s="102"/>
      <c r="J165" s="102"/>
      <c r="K165" s="102"/>
    </row>
    <row r="166" spans="1:13" x14ac:dyDescent="0.2">
      <c r="A166" s="89" t="s">
        <v>86</v>
      </c>
      <c r="B166" s="90" t="s">
        <v>4</v>
      </c>
      <c r="C166" s="88" t="s">
        <v>4</v>
      </c>
      <c r="D166" s="88"/>
      <c r="E166" s="88"/>
      <c r="F166" s="88"/>
      <c r="G166" s="88"/>
      <c r="H166" s="102"/>
      <c r="I166" s="102"/>
      <c r="J166" s="102"/>
      <c r="K166" s="102"/>
    </row>
    <row r="167" spans="1:13" x14ac:dyDescent="0.2">
      <c r="A167" s="89" t="s">
        <v>47</v>
      </c>
      <c r="B167" s="90" t="s">
        <v>4</v>
      </c>
      <c r="C167" s="88" t="s">
        <v>87</v>
      </c>
      <c r="D167" s="88" t="s">
        <v>4</v>
      </c>
      <c r="E167" s="88"/>
      <c r="F167" s="88"/>
      <c r="G167" s="88"/>
      <c r="H167" s="102"/>
      <c r="I167" s="102"/>
      <c r="J167" s="102"/>
      <c r="K167" s="102"/>
    </row>
    <row r="168" spans="1:13" ht="12.75" thickBot="1" x14ac:dyDescent="0.25">
      <c r="A168" s="114" t="s">
        <v>88</v>
      </c>
      <c r="B168" s="90"/>
      <c r="C168" s="90" t="s">
        <v>4</v>
      </c>
      <c r="D168" s="90"/>
      <c r="E168" s="90"/>
      <c r="F168" s="90"/>
      <c r="G168" s="88"/>
      <c r="H168" s="102"/>
      <c r="I168" s="102"/>
      <c r="J168" s="102"/>
      <c r="K168" s="102"/>
    </row>
    <row r="169" spans="1:13" ht="12.75" thickBot="1" x14ac:dyDescent="0.25">
      <c r="A169" s="98" t="s">
        <v>22</v>
      </c>
      <c r="B169" s="109">
        <f>COUNTIF(B146:B168,"S")</f>
        <v>22</v>
      </c>
      <c r="C169" s="109">
        <f>COUNTIF(C146:C168,"S")</f>
        <v>16</v>
      </c>
      <c r="D169" s="109">
        <f>COUNTIF(D146:D168,"S")</f>
        <v>10</v>
      </c>
      <c r="E169" s="109">
        <f>COUNTIF(E146:E168,"S")</f>
        <v>0</v>
      </c>
      <c r="F169" s="110">
        <f>COUNTIF(F146:F168,"S")</f>
        <v>0</v>
      </c>
      <c r="G169" s="110">
        <f>COUNTIF(G142:G164,"S")</f>
        <v>0</v>
      </c>
      <c r="H169" s="105"/>
      <c r="I169" s="105"/>
      <c r="J169" s="105"/>
      <c r="K169" s="105"/>
    </row>
    <row r="170" spans="1:13" ht="12.75" thickBot="1" x14ac:dyDescent="0.25">
      <c r="A170" s="98" t="s">
        <v>23</v>
      </c>
      <c r="B170" s="99">
        <f>+B169/$C$140*100</f>
        <v>100</v>
      </c>
      <c r="C170" s="106">
        <f>+C169/$D$140*100</f>
        <v>76.19047619047619</v>
      </c>
      <c r="D170" s="111">
        <f>+D169/$D$140*100</f>
        <v>47.619047619047613</v>
      </c>
      <c r="E170" s="99">
        <f>+E169/$C$140*100</f>
        <v>0</v>
      </c>
      <c r="F170" s="99">
        <f>+F169/$C$140*100</f>
        <v>0</v>
      </c>
      <c r="G170" s="100">
        <f>+G169/$C$28*100</f>
        <v>0</v>
      </c>
      <c r="H170" s="108"/>
      <c r="I170" s="108"/>
      <c r="J170" s="108"/>
      <c r="K170" s="108"/>
    </row>
    <row r="171" spans="1:13" x14ac:dyDescent="0.2">
      <c r="A171" s="74" t="s">
        <v>89</v>
      </c>
      <c r="B171" s="75" t="s">
        <v>1</v>
      </c>
      <c r="C171" s="76">
        <v>22</v>
      </c>
      <c r="D171" s="76">
        <v>21</v>
      </c>
      <c r="E171" s="77"/>
      <c r="F171" s="78"/>
      <c r="G171" s="78"/>
      <c r="H171" s="79"/>
      <c r="I171" s="79"/>
      <c r="J171" s="79"/>
      <c r="K171" s="79"/>
    </row>
    <row r="172" spans="1:13" ht="12.75" thickBot="1" x14ac:dyDescent="0.25">
      <c r="A172" s="81" t="s">
        <v>2</v>
      </c>
      <c r="B172" s="82">
        <v>43521</v>
      </c>
      <c r="C172" s="83">
        <v>44313</v>
      </c>
      <c r="D172" s="112"/>
      <c r="E172" s="112"/>
      <c r="F172" s="113"/>
      <c r="G172" s="113"/>
      <c r="H172" s="102"/>
      <c r="I172" s="102"/>
      <c r="J172" s="102"/>
      <c r="K172" s="102"/>
    </row>
    <row r="173" spans="1:13" x14ac:dyDescent="0.2">
      <c r="A173" s="85" t="s">
        <v>3</v>
      </c>
      <c r="B173" s="86" t="s">
        <v>4</v>
      </c>
      <c r="C173" s="87" t="s">
        <v>4</v>
      </c>
      <c r="D173" s="87"/>
      <c r="E173" s="87"/>
      <c r="F173" s="87"/>
      <c r="G173" s="87"/>
      <c r="H173" s="102"/>
      <c r="I173" s="102"/>
      <c r="J173" s="102"/>
      <c r="K173" s="102"/>
    </row>
    <row r="174" spans="1:13" x14ac:dyDescent="0.2">
      <c r="A174" s="89" t="s">
        <v>25</v>
      </c>
      <c r="B174" s="90" t="s">
        <v>4</v>
      </c>
      <c r="C174" s="88" t="s">
        <v>6</v>
      </c>
      <c r="D174" s="88"/>
      <c r="E174" s="88"/>
      <c r="F174" s="88"/>
      <c r="G174" s="88"/>
      <c r="H174" s="102"/>
      <c r="I174" s="102"/>
      <c r="J174" s="102"/>
      <c r="K174" s="102"/>
    </row>
    <row r="175" spans="1:13" x14ac:dyDescent="0.2">
      <c r="A175" s="89" t="s">
        <v>7</v>
      </c>
      <c r="B175" s="90" t="s">
        <v>6</v>
      </c>
      <c r="C175" s="88" t="s">
        <v>4</v>
      </c>
      <c r="D175" s="88"/>
      <c r="E175" s="88"/>
      <c r="F175" s="88"/>
      <c r="G175" s="88"/>
      <c r="H175" s="102"/>
      <c r="I175" s="102"/>
      <c r="J175" s="102"/>
      <c r="K175" s="102"/>
    </row>
    <row r="176" spans="1:13" x14ac:dyDescent="0.2">
      <c r="A176" s="89" t="s">
        <v>9</v>
      </c>
      <c r="B176" s="90" t="s">
        <v>4</v>
      </c>
      <c r="C176" s="88" t="s">
        <v>4</v>
      </c>
      <c r="D176" s="88"/>
      <c r="E176" s="88"/>
      <c r="F176" s="88"/>
      <c r="G176" s="88"/>
      <c r="H176" s="102"/>
      <c r="I176" s="102"/>
      <c r="J176" s="102"/>
      <c r="K176" s="102"/>
    </row>
    <row r="177" spans="1:13" x14ac:dyDescent="0.2">
      <c r="A177" s="89" t="s">
        <v>10</v>
      </c>
      <c r="B177" s="90" t="s">
        <v>4</v>
      </c>
      <c r="C177" s="88" t="s">
        <v>4</v>
      </c>
      <c r="D177" s="88"/>
      <c r="E177" s="88"/>
      <c r="F177" s="88"/>
      <c r="G177" s="88"/>
      <c r="H177" s="102"/>
      <c r="I177" s="102"/>
      <c r="J177" s="102"/>
      <c r="K177" s="102"/>
    </row>
    <row r="178" spans="1:13" x14ac:dyDescent="0.2">
      <c r="A178" s="89" t="s">
        <v>11</v>
      </c>
      <c r="B178" s="90" t="s">
        <v>4</v>
      </c>
      <c r="C178" s="88" t="s">
        <v>4</v>
      </c>
      <c r="D178" s="88"/>
      <c r="E178" s="88"/>
      <c r="F178" s="88"/>
      <c r="G178" s="88"/>
      <c r="H178" s="102"/>
      <c r="I178" s="102"/>
      <c r="J178" s="102"/>
      <c r="K178" s="102"/>
    </row>
    <row r="179" spans="1:13" x14ac:dyDescent="0.2">
      <c r="A179" s="89" t="s">
        <v>59</v>
      </c>
      <c r="B179" s="90" t="s">
        <v>4</v>
      </c>
      <c r="C179" s="88" t="s">
        <v>4</v>
      </c>
      <c r="D179" s="88"/>
      <c r="E179" s="88"/>
      <c r="F179" s="88"/>
      <c r="G179" s="88"/>
      <c r="H179" s="102"/>
      <c r="I179" s="102"/>
      <c r="J179" s="102"/>
      <c r="K179" s="102"/>
    </row>
    <row r="180" spans="1:13" x14ac:dyDescent="0.2">
      <c r="A180" s="89" t="s">
        <v>13</v>
      </c>
      <c r="B180" s="90" t="s">
        <v>4</v>
      </c>
      <c r="C180" s="88"/>
      <c r="D180" s="88"/>
      <c r="E180" s="88"/>
      <c r="F180" s="88"/>
      <c r="G180" s="88"/>
      <c r="H180" s="102"/>
      <c r="I180" s="102"/>
      <c r="J180" s="102"/>
      <c r="K180" s="102"/>
    </row>
    <row r="181" spans="1:13" x14ac:dyDescent="0.2">
      <c r="A181" s="89" t="s">
        <v>14</v>
      </c>
      <c r="B181" s="90" t="s">
        <v>4</v>
      </c>
      <c r="C181" s="88" t="s">
        <v>6</v>
      </c>
      <c r="D181" s="88"/>
      <c r="E181" s="88"/>
      <c r="F181" s="88"/>
      <c r="G181" s="88"/>
      <c r="H181" s="102"/>
      <c r="I181" s="102"/>
      <c r="J181" s="102"/>
      <c r="K181" s="102"/>
    </row>
    <row r="182" spans="1:13" x14ac:dyDescent="0.2">
      <c r="A182" s="91" t="s">
        <v>15</v>
      </c>
      <c r="B182" s="90" t="s">
        <v>4</v>
      </c>
      <c r="C182" s="88" t="s">
        <v>4</v>
      </c>
      <c r="D182" s="88"/>
      <c r="E182" s="88"/>
      <c r="F182" s="88"/>
      <c r="G182" s="88"/>
      <c r="H182" s="102"/>
      <c r="I182" s="102"/>
      <c r="J182" s="102"/>
      <c r="K182" s="102"/>
    </row>
    <row r="183" spans="1:13" x14ac:dyDescent="0.2">
      <c r="A183" s="89" t="s">
        <v>8</v>
      </c>
      <c r="B183" s="90" t="s">
        <v>4</v>
      </c>
      <c r="C183" s="88"/>
      <c r="D183" s="88"/>
      <c r="E183" s="88"/>
      <c r="F183" s="88"/>
      <c r="G183" s="88"/>
      <c r="H183" s="102"/>
      <c r="I183" s="102"/>
      <c r="J183" s="102"/>
      <c r="K183" s="102"/>
    </row>
    <row r="184" spans="1:13" x14ac:dyDescent="0.2">
      <c r="A184" s="89" t="s">
        <v>90</v>
      </c>
      <c r="B184" s="90" t="s">
        <v>4</v>
      </c>
      <c r="C184" s="88"/>
      <c r="D184" s="88"/>
      <c r="E184" s="88"/>
      <c r="F184" s="88"/>
      <c r="G184" s="88"/>
      <c r="H184" s="102"/>
      <c r="I184" s="102"/>
      <c r="J184" s="102"/>
      <c r="K184" s="102"/>
    </row>
    <row r="185" spans="1:13" x14ac:dyDescent="0.2">
      <c r="A185" s="89" t="s">
        <v>91</v>
      </c>
      <c r="B185" s="90" t="s">
        <v>4</v>
      </c>
      <c r="C185" s="88" t="s">
        <v>4</v>
      </c>
      <c r="D185" s="88"/>
      <c r="E185" s="88"/>
      <c r="F185" s="88"/>
      <c r="G185" s="88"/>
      <c r="H185" s="102"/>
      <c r="I185" s="102"/>
      <c r="J185" s="102"/>
      <c r="K185" s="102"/>
    </row>
    <row r="186" spans="1:13" x14ac:dyDescent="0.2">
      <c r="A186" s="89" t="s">
        <v>92</v>
      </c>
      <c r="B186" s="90" t="s">
        <v>4</v>
      </c>
      <c r="C186" s="88"/>
      <c r="D186" s="88"/>
      <c r="E186" s="88"/>
      <c r="F186" s="88"/>
      <c r="G186" s="88"/>
      <c r="H186" s="102"/>
      <c r="I186" s="102"/>
      <c r="J186" s="102"/>
      <c r="K186" s="102"/>
    </row>
    <row r="187" spans="1:13" x14ac:dyDescent="0.2">
      <c r="A187" s="89" t="s">
        <v>93</v>
      </c>
      <c r="B187" s="90" t="s">
        <v>4</v>
      </c>
      <c r="C187" s="88"/>
      <c r="D187" s="88"/>
      <c r="E187" s="88"/>
      <c r="F187" s="88"/>
      <c r="G187" s="88"/>
      <c r="H187" s="102"/>
      <c r="I187" s="102"/>
      <c r="J187" s="102"/>
      <c r="K187" s="102"/>
    </row>
    <row r="188" spans="1:13" x14ac:dyDescent="0.2">
      <c r="A188" s="89" t="s">
        <v>94</v>
      </c>
      <c r="B188" s="90" t="s">
        <v>4</v>
      </c>
      <c r="C188" s="88"/>
      <c r="D188" s="88"/>
      <c r="E188" s="88"/>
      <c r="F188" s="88"/>
      <c r="G188" s="88"/>
      <c r="H188" s="102"/>
      <c r="I188" s="102"/>
      <c r="J188" s="102"/>
      <c r="K188" s="102"/>
    </row>
    <row r="189" spans="1:13" x14ac:dyDescent="0.2">
      <c r="A189" s="89" t="s">
        <v>95</v>
      </c>
      <c r="B189" s="90" t="s">
        <v>4</v>
      </c>
      <c r="C189" s="88" t="s">
        <v>4</v>
      </c>
      <c r="D189" s="88"/>
      <c r="E189" s="88"/>
      <c r="F189" s="88"/>
      <c r="G189" s="88"/>
      <c r="H189" s="102"/>
      <c r="I189" s="102"/>
      <c r="J189" s="102"/>
      <c r="K189" s="102"/>
      <c r="M189" s="103"/>
    </row>
    <row r="190" spans="1:13" x14ac:dyDescent="0.2">
      <c r="A190" s="89" t="s">
        <v>96</v>
      </c>
      <c r="B190" s="90" t="s">
        <v>4</v>
      </c>
      <c r="C190" s="88"/>
      <c r="D190" s="88"/>
      <c r="E190" s="88"/>
      <c r="F190" s="88"/>
      <c r="G190" s="88"/>
      <c r="H190" s="102"/>
      <c r="I190" s="102"/>
      <c r="J190" s="102"/>
      <c r="K190" s="102"/>
    </row>
    <row r="191" spans="1:13" x14ac:dyDescent="0.2">
      <c r="A191" s="89" t="s">
        <v>97</v>
      </c>
      <c r="B191" s="90" t="s">
        <v>4</v>
      </c>
      <c r="C191" s="88"/>
      <c r="D191" s="88"/>
      <c r="E191" s="88"/>
      <c r="F191" s="88"/>
      <c r="G191" s="88"/>
      <c r="H191" s="102"/>
      <c r="I191" s="102"/>
      <c r="J191" s="102"/>
      <c r="K191" s="102"/>
      <c r="M191" s="103"/>
    </row>
    <row r="192" spans="1:13" x14ac:dyDescent="0.2">
      <c r="A192" s="89" t="s">
        <v>98</v>
      </c>
      <c r="B192" s="90" t="s">
        <v>4</v>
      </c>
      <c r="C192" s="88"/>
      <c r="D192" s="88"/>
      <c r="E192" s="88"/>
      <c r="F192" s="88"/>
      <c r="G192" s="88"/>
      <c r="H192" s="102"/>
      <c r="I192" s="102"/>
      <c r="J192" s="102"/>
      <c r="K192" s="102"/>
    </row>
    <row r="193" spans="1:13" x14ac:dyDescent="0.2">
      <c r="A193" s="89" t="s">
        <v>99</v>
      </c>
      <c r="B193" s="90" t="s">
        <v>4</v>
      </c>
      <c r="C193" s="88"/>
      <c r="D193" s="88"/>
      <c r="E193" s="88"/>
      <c r="F193" s="88"/>
      <c r="G193" s="88"/>
      <c r="H193" s="102"/>
      <c r="I193" s="102"/>
      <c r="J193" s="102"/>
      <c r="K193" s="102"/>
    </row>
    <row r="194" spans="1:13" x14ac:dyDescent="0.2">
      <c r="A194" s="89" t="s">
        <v>100</v>
      </c>
      <c r="B194" s="90" t="s">
        <v>4</v>
      </c>
      <c r="C194" s="88" t="s">
        <v>4</v>
      </c>
      <c r="D194" s="88"/>
      <c r="E194" s="88"/>
      <c r="F194" s="88"/>
      <c r="G194" s="88"/>
      <c r="H194" s="102"/>
      <c r="I194" s="102"/>
      <c r="J194" s="102"/>
      <c r="K194" s="102"/>
    </row>
    <row r="195" spans="1:13" ht="12.75" thickBot="1" x14ac:dyDescent="0.25">
      <c r="A195" s="93" t="s">
        <v>47</v>
      </c>
      <c r="B195" s="94" t="s">
        <v>4</v>
      </c>
      <c r="C195" s="92" t="s">
        <v>4</v>
      </c>
      <c r="D195" s="92"/>
      <c r="E195" s="92"/>
      <c r="F195" s="92"/>
      <c r="G195" s="92"/>
      <c r="H195" s="102"/>
      <c r="I195" s="102"/>
      <c r="J195" s="102"/>
      <c r="K195" s="102"/>
    </row>
    <row r="196" spans="1:13" ht="12.75" thickBot="1" x14ac:dyDescent="0.25">
      <c r="A196" s="95" t="s">
        <v>22</v>
      </c>
      <c r="B196" s="96">
        <f t="shared" ref="B196:G196" si="9">COUNTIF(B173:B195,"S")</f>
        <v>22</v>
      </c>
      <c r="C196" s="96">
        <f t="shared" si="9"/>
        <v>11</v>
      </c>
      <c r="D196" s="96">
        <f t="shared" si="9"/>
        <v>0</v>
      </c>
      <c r="E196" s="96">
        <f t="shared" si="9"/>
        <v>0</v>
      </c>
      <c r="F196" s="97">
        <f t="shared" si="9"/>
        <v>0</v>
      </c>
      <c r="G196" s="97">
        <f t="shared" si="9"/>
        <v>0</v>
      </c>
      <c r="H196" s="105"/>
      <c r="I196" s="105"/>
      <c r="J196" s="105"/>
      <c r="K196" s="105"/>
    </row>
    <row r="197" spans="1:13" ht="12.75" thickBot="1" x14ac:dyDescent="0.25">
      <c r="A197" s="98" t="s">
        <v>23</v>
      </c>
      <c r="B197" s="99">
        <f t="shared" ref="B197:G197" si="10">+B196/$C$171*100</f>
        <v>100</v>
      </c>
      <c r="C197" s="106">
        <f>+C196/$D$171*100</f>
        <v>52.380952380952387</v>
      </c>
      <c r="D197" s="99">
        <f t="shared" si="10"/>
        <v>0</v>
      </c>
      <c r="E197" s="99">
        <f t="shared" si="10"/>
        <v>0</v>
      </c>
      <c r="F197" s="99">
        <f t="shared" si="10"/>
        <v>0</v>
      </c>
      <c r="G197" s="100">
        <f t="shared" si="10"/>
        <v>0</v>
      </c>
      <c r="H197" s="108"/>
      <c r="I197" s="108"/>
      <c r="J197" s="108"/>
      <c r="K197" s="108"/>
    </row>
    <row r="198" spans="1:13" ht="12.75" thickBot="1" x14ac:dyDescent="0.25">
      <c r="A198" s="114" t="s">
        <v>101</v>
      </c>
    </row>
    <row r="199" spans="1:13" ht="12.75" thickBot="1" x14ac:dyDescent="0.25">
      <c r="A199" s="74" t="s">
        <v>102</v>
      </c>
      <c r="B199" s="180" t="s">
        <v>103</v>
      </c>
      <c r="C199" s="181"/>
      <c r="D199" s="181"/>
      <c r="E199" s="181"/>
      <c r="F199" s="181"/>
      <c r="G199" s="181"/>
      <c r="H199" s="115"/>
      <c r="I199" s="115"/>
      <c r="J199" s="115"/>
      <c r="K199" s="115"/>
      <c r="L199" s="115"/>
      <c r="M199" s="116"/>
    </row>
    <row r="200" spans="1:13" ht="12.75" thickBot="1" x14ac:dyDescent="0.25">
      <c r="A200" s="117" t="s">
        <v>0</v>
      </c>
      <c r="B200" s="118">
        <f t="shared" ref="B200:H200" si="11">B27</f>
        <v>100</v>
      </c>
      <c r="C200" s="119">
        <f t="shared" si="11"/>
        <v>100</v>
      </c>
      <c r="D200" s="119">
        <f t="shared" si="11"/>
        <v>90.909090909090907</v>
      </c>
      <c r="E200" s="119">
        <f t="shared" si="11"/>
        <v>80.952380952380949</v>
      </c>
      <c r="F200" s="119">
        <f t="shared" si="11"/>
        <v>80.952380952380949</v>
      </c>
      <c r="G200" s="119">
        <f t="shared" si="11"/>
        <v>80.952380952380949</v>
      </c>
      <c r="H200" s="119">
        <f t="shared" si="11"/>
        <v>76.19047619047619</v>
      </c>
      <c r="I200" s="119">
        <f>+I27</f>
        <v>66.666666666666657</v>
      </c>
      <c r="J200" s="119">
        <f>+J27</f>
        <v>61.904761904761905</v>
      </c>
      <c r="K200" s="120">
        <f>+L27</f>
        <v>71.428571428571431</v>
      </c>
      <c r="L200" s="120">
        <f>+M27</f>
        <v>95.238095238095227</v>
      </c>
      <c r="M200" s="121">
        <f>(+B200+C200+D200+E200+F200+G200+H200)/7</f>
        <v>87.136672850958561</v>
      </c>
    </row>
    <row r="201" spans="1:13" ht="12.75" thickBot="1" x14ac:dyDescent="0.25">
      <c r="A201" s="117" t="s">
        <v>24</v>
      </c>
      <c r="B201" s="122">
        <f t="shared" ref="B201:G201" si="12">B54</f>
        <v>100</v>
      </c>
      <c r="C201" s="123">
        <f t="shared" si="12"/>
        <v>100</v>
      </c>
      <c r="D201" s="123">
        <f t="shared" si="12"/>
        <v>59.090909090909093</v>
      </c>
      <c r="E201" s="123">
        <f t="shared" si="12"/>
        <v>71.428571428571431</v>
      </c>
      <c r="F201" s="123">
        <f t="shared" si="12"/>
        <v>57.142857142857139</v>
      </c>
      <c r="G201" s="123">
        <f t="shared" si="12"/>
        <v>52.380952380952387</v>
      </c>
      <c r="H201" s="123"/>
      <c r="I201" s="123"/>
      <c r="J201" s="123"/>
      <c r="K201" s="124"/>
      <c r="L201" s="124"/>
      <c r="M201" s="125">
        <f>(+B201+C201+D201+E201+F201+G201)/6</f>
        <v>73.340548340548352</v>
      </c>
    </row>
    <row r="202" spans="1:13" ht="12.75" thickBot="1" x14ac:dyDescent="0.25">
      <c r="A202" s="117" t="s">
        <v>37</v>
      </c>
      <c r="B202" s="122">
        <f t="shared" ref="B202:G202" si="13">B81</f>
        <v>100</v>
      </c>
      <c r="C202" s="123">
        <f t="shared" si="13"/>
        <v>100</v>
      </c>
      <c r="D202" s="123">
        <f t="shared" si="13"/>
        <v>72.727272727272734</v>
      </c>
      <c r="E202" s="123">
        <f t="shared" si="13"/>
        <v>80.952380952380949</v>
      </c>
      <c r="F202" s="123">
        <f t="shared" si="13"/>
        <v>71.428571428571431</v>
      </c>
      <c r="G202" s="123">
        <f t="shared" si="13"/>
        <v>76.19047619047619</v>
      </c>
      <c r="H202" s="123">
        <f>+H81</f>
        <v>71.428571428571431</v>
      </c>
      <c r="I202" s="123"/>
      <c r="J202" s="123"/>
      <c r="K202" s="124"/>
      <c r="L202" s="124"/>
      <c r="M202" s="121">
        <f>(+B202+C202+D202+E202+F202+G202+H202)/7</f>
        <v>81.818181818181827</v>
      </c>
    </row>
    <row r="203" spans="1:13" ht="12.75" thickBot="1" x14ac:dyDescent="0.25">
      <c r="A203" s="117" t="s">
        <v>48</v>
      </c>
      <c r="B203" s="122">
        <f t="shared" ref="B203:G203" si="14">B109</f>
        <v>100</v>
      </c>
      <c r="C203" s="123">
        <f t="shared" si="14"/>
        <v>100</v>
      </c>
      <c r="D203" s="123">
        <f t="shared" si="14"/>
        <v>54.54545454545454</v>
      </c>
      <c r="E203" s="123">
        <f t="shared" si="14"/>
        <v>80.952380952380949</v>
      </c>
      <c r="F203" s="123">
        <f t="shared" si="14"/>
        <v>47.619047619047613</v>
      </c>
      <c r="G203" s="123">
        <f t="shared" si="14"/>
        <v>71.428571428571431</v>
      </c>
      <c r="H203" s="123"/>
      <c r="I203" s="123"/>
      <c r="J203" s="123"/>
      <c r="K203" s="124"/>
      <c r="L203" s="124"/>
      <c r="M203" s="125">
        <f>(+B203+C203+D203+E203+F203)/6</f>
        <v>63.852813852813846</v>
      </c>
    </row>
    <row r="204" spans="1:13" ht="12.75" thickBot="1" x14ac:dyDescent="0.25">
      <c r="A204" s="117" t="s">
        <v>58</v>
      </c>
      <c r="B204" s="122">
        <f>B139</f>
        <v>100</v>
      </c>
      <c r="C204" s="123">
        <f>C139</f>
        <v>43.478260869565219</v>
      </c>
      <c r="D204" s="123">
        <f>D139</f>
        <v>54.54545454545454</v>
      </c>
      <c r="E204" s="123"/>
      <c r="F204" s="123"/>
      <c r="G204" s="123"/>
      <c r="H204" s="123"/>
      <c r="I204" s="123"/>
      <c r="J204" s="123"/>
      <c r="K204" s="124"/>
      <c r="L204" s="124"/>
      <c r="M204" s="125">
        <f>(+B204+C204+D204)/3</f>
        <v>66.007905138339922</v>
      </c>
    </row>
    <row r="205" spans="1:13" ht="12.75" thickBot="1" x14ac:dyDescent="0.25">
      <c r="A205" s="117" t="s">
        <v>72</v>
      </c>
      <c r="B205" s="122">
        <f>B170</f>
        <v>100</v>
      </c>
      <c r="C205" s="123">
        <f>C170</f>
        <v>76.19047619047619</v>
      </c>
      <c r="D205" s="123">
        <f>D170</f>
        <v>47.619047619047613</v>
      </c>
      <c r="E205" s="123"/>
      <c r="F205" s="123"/>
      <c r="G205" s="123"/>
      <c r="H205" s="123"/>
      <c r="I205" s="123"/>
      <c r="J205" s="123"/>
      <c r="K205" s="124"/>
      <c r="L205" s="124"/>
      <c r="M205" s="126">
        <f>(+B205+C205+D205)/3</f>
        <v>74.603174603174608</v>
      </c>
    </row>
    <row r="206" spans="1:13" ht="12.75" thickBot="1" x14ac:dyDescent="0.25">
      <c r="A206" s="117" t="s">
        <v>89</v>
      </c>
      <c r="B206" s="127">
        <f>B197</f>
        <v>100</v>
      </c>
      <c r="C206" s="128">
        <f>C197</f>
        <v>52.380952380952387</v>
      </c>
      <c r="D206" s="128"/>
      <c r="E206" s="128"/>
      <c r="F206" s="128"/>
      <c r="G206" s="128"/>
      <c r="H206" s="128"/>
      <c r="I206" s="128"/>
      <c r="J206" s="128"/>
      <c r="K206" s="129"/>
      <c r="L206" s="129"/>
      <c r="M206" s="130">
        <f>(+B206+C206)/2</f>
        <v>76.19047619047619</v>
      </c>
    </row>
  </sheetData>
  <mergeCells count="1">
    <mergeCell ref="B199:G199"/>
  </mergeCells>
  <pageMargins left="0.11811023622047245" right="0.11811023622047245" top="0.38" bottom="0.38" header="0.31496062992125984" footer="0.31496062992125984"/>
  <pageSetup paperSize="8" orientation="landscape" horizontalDpi="1200" verticalDpi="1200" r:id="rId1"/>
  <rowBreaks count="7" manualBreakCount="7">
    <brk id="27" max="16383" man="1"/>
    <brk id="54" max="16383" man="1"/>
    <brk id="81" max="16383" man="1"/>
    <brk id="109" max="16383" man="1"/>
    <brk id="139" max="16383" man="1"/>
    <brk id="170" max="16383" man="1"/>
    <brk id="19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2"/>
  <sheetViews>
    <sheetView workbookViewId="0">
      <pane ySplit="1" topLeftCell="A215" activePane="bottomLeft" state="frozen"/>
      <selection pane="bottomLeft" activeCell="F244" sqref="F244"/>
    </sheetView>
  </sheetViews>
  <sheetFormatPr baseColWidth="10" defaultColWidth="11.42578125" defaultRowHeight="15" x14ac:dyDescent="0.25"/>
  <cols>
    <col min="1" max="1" width="56" style="29" customWidth="1"/>
    <col min="2" max="2" width="11.28515625" style="29" bestFit="1" customWidth="1"/>
    <col min="3" max="6" width="11.28515625" style="6" bestFit="1" customWidth="1"/>
    <col min="7" max="16384" width="11.42578125" style="6"/>
  </cols>
  <sheetData>
    <row r="1" spans="1:11" hidden="1" x14ac:dyDescent="0.25">
      <c r="A1" s="1" t="s">
        <v>0</v>
      </c>
      <c r="B1" s="2" t="s">
        <v>1</v>
      </c>
      <c r="C1" s="3">
        <v>22</v>
      </c>
      <c r="D1" s="3">
        <v>21</v>
      </c>
      <c r="E1" s="4"/>
      <c r="F1" s="5"/>
      <c r="G1" s="5"/>
      <c r="H1" s="39"/>
      <c r="I1" s="39"/>
      <c r="J1" s="39"/>
      <c r="K1" s="38" t="s">
        <v>391</v>
      </c>
    </row>
    <row r="2" spans="1:11" ht="15.75" hidden="1" thickBot="1" x14ac:dyDescent="0.3">
      <c r="A2" s="7" t="s">
        <v>2</v>
      </c>
      <c r="B2" s="8">
        <v>43540</v>
      </c>
      <c r="C2" s="9">
        <v>43796</v>
      </c>
      <c r="D2" s="9">
        <v>44098</v>
      </c>
      <c r="E2" s="9">
        <v>44308</v>
      </c>
      <c r="F2" s="10">
        <v>44320</v>
      </c>
      <c r="G2" s="10">
        <v>44460</v>
      </c>
      <c r="H2" s="10">
        <v>44644</v>
      </c>
      <c r="I2" s="40"/>
      <c r="J2" s="40"/>
    </row>
    <row r="3" spans="1:11" hidden="1" x14ac:dyDescent="0.25">
      <c r="A3" s="11" t="s">
        <v>3</v>
      </c>
      <c r="B3" s="12" t="s">
        <v>4</v>
      </c>
      <c r="C3" s="12" t="s">
        <v>4</v>
      </c>
      <c r="D3" s="13" t="s">
        <v>4</v>
      </c>
      <c r="E3" s="13" t="s">
        <v>4</v>
      </c>
      <c r="F3" s="13" t="s">
        <v>4</v>
      </c>
      <c r="G3" s="13" t="s">
        <v>4</v>
      </c>
      <c r="H3" s="13" t="s">
        <v>4</v>
      </c>
      <c r="I3" s="41"/>
      <c r="J3" s="41"/>
    </row>
    <row r="4" spans="1:11" hidden="1" x14ac:dyDescent="0.25">
      <c r="A4" s="14" t="s">
        <v>5</v>
      </c>
      <c r="B4" s="15" t="s">
        <v>4</v>
      </c>
      <c r="C4" s="15" t="s">
        <v>4</v>
      </c>
      <c r="D4" s="16" t="s">
        <v>4</v>
      </c>
      <c r="E4" s="16" t="s">
        <v>6</v>
      </c>
      <c r="F4" s="16" t="s">
        <v>6</v>
      </c>
      <c r="G4" s="16"/>
      <c r="H4" s="16" t="s">
        <v>4</v>
      </c>
      <c r="I4" s="41"/>
      <c r="J4" s="41"/>
    </row>
    <row r="5" spans="1:11" hidden="1" x14ac:dyDescent="0.25">
      <c r="A5" s="14" t="s">
        <v>7</v>
      </c>
      <c r="B5" s="15" t="s">
        <v>6</v>
      </c>
      <c r="C5" s="15" t="s">
        <v>6</v>
      </c>
      <c r="D5" s="16" t="s">
        <v>4</v>
      </c>
      <c r="E5" s="16" t="s">
        <v>4</v>
      </c>
      <c r="F5" s="16" t="s">
        <v>4</v>
      </c>
      <c r="G5" s="16" t="s">
        <v>4</v>
      </c>
      <c r="H5" s="16" t="s">
        <v>4</v>
      </c>
      <c r="I5" s="41"/>
      <c r="J5" s="41"/>
    </row>
    <row r="6" spans="1:11" hidden="1" x14ac:dyDescent="0.25">
      <c r="A6" s="14" t="s">
        <v>9</v>
      </c>
      <c r="B6" s="15" t="s">
        <v>4</v>
      </c>
      <c r="C6" s="15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I6" s="41"/>
      <c r="J6" s="41"/>
    </row>
    <row r="7" spans="1:11" hidden="1" x14ac:dyDescent="0.25">
      <c r="A7" s="14" t="s">
        <v>10</v>
      </c>
      <c r="B7" s="15" t="s">
        <v>4</v>
      </c>
      <c r="C7" s="15" t="s">
        <v>4</v>
      </c>
      <c r="D7" s="16" t="s">
        <v>4</v>
      </c>
      <c r="E7" s="16" t="s">
        <v>4</v>
      </c>
      <c r="F7" s="16" t="s">
        <v>4</v>
      </c>
      <c r="G7" s="16" t="s">
        <v>4</v>
      </c>
      <c r="H7" s="16" t="s">
        <v>4</v>
      </c>
      <c r="I7" s="41"/>
      <c r="J7" s="41"/>
    </row>
    <row r="8" spans="1:11" hidden="1" x14ac:dyDescent="0.25">
      <c r="A8" s="14" t="s">
        <v>11</v>
      </c>
      <c r="B8" s="15" t="s">
        <v>4</v>
      </c>
      <c r="C8" s="15" t="s">
        <v>4</v>
      </c>
      <c r="D8" s="16" t="s">
        <v>4</v>
      </c>
      <c r="E8" s="16"/>
      <c r="F8" s="16" t="s">
        <v>4</v>
      </c>
      <c r="G8" s="16" t="s">
        <v>4</v>
      </c>
      <c r="H8" s="16"/>
      <c r="I8" s="41"/>
      <c r="J8" s="41"/>
    </row>
    <row r="9" spans="1:11" hidden="1" x14ac:dyDescent="0.25">
      <c r="A9" s="14" t="s">
        <v>12</v>
      </c>
      <c r="B9" s="15" t="s">
        <v>4</v>
      </c>
      <c r="C9" s="15" t="s">
        <v>4</v>
      </c>
      <c r="D9" s="16"/>
      <c r="E9" s="16" t="s">
        <v>4</v>
      </c>
      <c r="F9" s="16"/>
      <c r="G9" s="16" t="s">
        <v>4</v>
      </c>
      <c r="H9" s="16"/>
      <c r="I9" s="41"/>
      <c r="J9" s="41"/>
    </row>
    <row r="10" spans="1:11" hidden="1" x14ac:dyDescent="0.25">
      <c r="A10" s="14" t="s">
        <v>13</v>
      </c>
      <c r="B10" s="15" t="s">
        <v>4</v>
      </c>
      <c r="C10" s="15" t="s">
        <v>4</v>
      </c>
      <c r="D10" s="16" t="s">
        <v>4</v>
      </c>
      <c r="E10" s="16" t="s">
        <v>4</v>
      </c>
      <c r="F10" s="16"/>
      <c r="G10" s="16" t="s">
        <v>4</v>
      </c>
      <c r="H10" s="16" t="s">
        <v>4</v>
      </c>
      <c r="I10" s="41"/>
      <c r="J10" s="41"/>
    </row>
    <row r="11" spans="1:11" hidden="1" x14ac:dyDescent="0.25">
      <c r="A11" s="14" t="s">
        <v>14</v>
      </c>
      <c r="B11" s="15" t="s">
        <v>4</v>
      </c>
      <c r="C11" s="15" t="s">
        <v>4</v>
      </c>
      <c r="D11" s="16"/>
      <c r="E11" s="16" t="s">
        <v>6</v>
      </c>
      <c r="F11" s="16" t="s">
        <v>6</v>
      </c>
      <c r="G11" s="16"/>
      <c r="H11" s="16"/>
      <c r="I11" s="41"/>
      <c r="J11" s="41"/>
    </row>
    <row r="12" spans="1:11" hidden="1" x14ac:dyDescent="0.25">
      <c r="A12" s="14" t="s">
        <v>8</v>
      </c>
      <c r="B12" s="15" t="s">
        <v>4</v>
      </c>
      <c r="C12" s="15" t="s">
        <v>4</v>
      </c>
      <c r="D12" s="16" t="s">
        <v>4</v>
      </c>
      <c r="E12" s="16"/>
      <c r="F12" s="16"/>
      <c r="G12" s="16"/>
      <c r="H12" s="16" t="s">
        <v>4</v>
      </c>
      <c r="I12" s="41"/>
      <c r="J12" s="41"/>
    </row>
    <row r="13" spans="1:11" hidden="1" x14ac:dyDescent="0.25">
      <c r="A13" s="14" t="s">
        <v>15</v>
      </c>
      <c r="B13" s="15" t="s">
        <v>4</v>
      </c>
      <c r="C13" s="15" t="s">
        <v>4</v>
      </c>
      <c r="D13" s="16" t="s">
        <v>4</v>
      </c>
      <c r="E13" s="16" t="s">
        <v>4</v>
      </c>
      <c r="F13" s="16" t="s">
        <v>4</v>
      </c>
      <c r="G13" s="16" t="s">
        <v>4</v>
      </c>
      <c r="H13" s="16" t="s">
        <v>4</v>
      </c>
      <c r="I13" s="41"/>
      <c r="J13" s="41"/>
    </row>
    <row r="14" spans="1:11" hidden="1" x14ac:dyDescent="0.25">
      <c r="A14" s="17" t="s">
        <v>16</v>
      </c>
      <c r="B14" s="15" t="s">
        <v>4</v>
      </c>
      <c r="C14" s="15" t="s">
        <v>4</v>
      </c>
      <c r="D14" s="16" t="s">
        <v>4</v>
      </c>
      <c r="E14" s="16" t="s">
        <v>4</v>
      </c>
      <c r="F14" s="16" t="s">
        <v>4</v>
      </c>
      <c r="G14" s="16" t="s">
        <v>4</v>
      </c>
      <c r="H14" s="16" t="s">
        <v>4</v>
      </c>
      <c r="I14" s="41"/>
      <c r="J14" s="41"/>
    </row>
    <row r="15" spans="1:11" hidden="1" x14ac:dyDescent="0.25">
      <c r="A15" s="17" t="s">
        <v>16</v>
      </c>
      <c r="B15" s="15" t="s">
        <v>4</v>
      </c>
      <c r="C15" s="15" t="s">
        <v>4</v>
      </c>
      <c r="D15" s="16" t="s">
        <v>4</v>
      </c>
      <c r="E15" s="16" t="s">
        <v>4</v>
      </c>
      <c r="F15" s="16" t="s">
        <v>4</v>
      </c>
      <c r="G15" s="16" t="s">
        <v>4</v>
      </c>
      <c r="H15" s="16"/>
      <c r="I15" s="41"/>
      <c r="J15" s="41"/>
    </row>
    <row r="16" spans="1:11" hidden="1" x14ac:dyDescent="0.25">
      <c r="A16" s="17" t="s">
        <v>17</v>
      </c>
      <c r="B16" s="15" t="s">
        <v>4</v>
      </c>
      <c r="C16" s="15" t="s">
        <v>4</v>
      </c>
      <c r="D16" s="16"/>
      <c r="E16" s="16" t="s">
        <v>4</v>
      </c>
      <c r="F16" s="16" t="s">
        <v>4</v>
      </c>
      <c r="G16" s="16" t="s">
        <v>4</v>
      </c>
      <c r="H16" s="16" t="s">
        <v>4</v>
      </c>
      <c r="I16" s="41"/>
      <c r="J16" s="41"/>
    </row>
    <row r="17" spans="1:10" hidden="1" x14ac:dyDescent="0.25">
      <c r="A17" s="17" t="s">
        <v>17</v>
      </c>
      <c r="B17" s="15" t="s">
        <v>4</v>
      </c>
      <c r="C17" s="15" t="s">
        <v>4</v>
      </c>
      <c r="D17" s="16" t="s">
        <v>4</v>
      </c>
      <c r="E17" s="16" t="s">
        <v>4</v>
      </c>
      <c r="F17" s="16" t="s">
        <v>4</v>
      </c>
      <c r="G17" s="16" t="s">
        <v>4</v>
      </c>
      <c r="H17" s="16" t="s">
        <v>4</v>
      </c>
      <c r="I17" s="41"/>
      <c r="J17" s="41"/>
    </row>
    <row r="18" spans="1:10" hidden="1" x14ac:dyDescent="0.25">
      <c r="A18" s="17" t="s">
        <v>18</v>
      </c>
      <c r="B18" s="15" t="s">
        <v>4</v>
      </c>
      <c r="C18" s="15" t="s">
        <v>4</v>
      </c>
      <c r="D18" s="16" t="s">
        <v>4</v>
      </c>
      <c r="E18" s="16" t="s">
        <v>4</v>
      </c>
      <c r="F18" s="16" t="s">
        <v>4</v>
      </c>
      <c r="G18" s="16" t="s">
        <v>4</v>
      </c>
      <c r="H18" s="16" t="s">
        <v>4</v>
      </c>
      <c r="I18" s="41"/>
      <c r="J18" s="41"/>
    </row>
    <row r="19" spans="1:10" hidden="1" x14ac:dyDescent="0.25">
      <c r="A19" s="17" t="s">
        <v>18</v>
      </c>
      <c r="B19" s="15" t="s">
        <v>4</v>
      </c>
      <c r="C19" s="15" t="s">
        <v>4</v>
      </c>
      <c r="D19" s="16" t="s">
        <v>4</v>
      </c>
      <c r="E19" s="16"/>
      <c r="F19" s="16" t="s">
        <v>4</v>
      </c>
      <c r="G19" s="16" t="s">
        <v>4</v>
      </c>
      <c r="H19" s="16" t="s">
        <v>4</v>
      </c>
      <c r="I19" s="41"/>
      <c r="J19" s="41"/>
    </row>
    <row r="20" spans="1:10" hidden="1" x14ac:dyDescent="0.25">
      <c r="A20" s="17" t="s">
        <v>19</v>
      </c>
      <c r="B20" s="15" t="s">
        <v>4</v>
      </c>
      <c r="C20" s="15" t="s">
        <v>4</v>
      </c>
      <c r="D20" s="16" t="s">
        <v>4</v>
      </c>
      <c r="E20" s="16" t="s">
        <v>4</v>
      </c>
      <c r="F20" s="16" t="s">
        <v>4</v>
      </c>
      <c r="G20" s="16" t="s">
        <v>4</v>
      </c>
      <c r="H20" s="16" t="s">
        <v>4</v>
      </c>
      <c r="I20" s="41"/>
      <c r="J20" s="41"/>
    </row>
    <row r="21" spans="1:10" hidden="1" x14ac:dyDescent="0.25">
      <c r="A21" s="17" t="s">
        <v>19</v>
      </c>
      <c r="B21" s="15" t="s">
        <v>4</v>
      </c>
      <c r="C21" s="15" t="s">
        <v>4</v>
      </c>
      <c r="D21" s="16" t="s">
        <v>4</v>
      </c>
      <c r="E21" s="16" t="s">
        <v>4</v>
      </c>
      <c r="F21" s="16" t="s">
        <v>4</v>
      </c>
      <c r="G21" s="16"/>
      <c r="H21" s="16"/>
      <c r="I21" s="41"/>
      <c r="J21" s="41"/>
    </row>
    <row r="22" spans="1:10" hidden="1" x14ac:dyDescent="0.25">
      <c r="A22" s="17" t="s">
        <v>20</v>
      </c>
      <c r="B22" s="15" t="s">
        <v>4</v>
      </c>
      <c r="C22" s="15" t="s">
        <v>4</v>
      </c>
      <c r="D22" s="16" t="s">
        <v>4</v>
      </c>
      <c r="E22" s="16" t="s">
        <v>4</v>
      </c>
      <c r="F22" s="16" t="s">
        <v>4</v>
      </c>
      <c r="G22" s="16" t="s">
        <v>4</v>
      </c>
      <c r="H22" s="16" t="s">
        <v>4</v>
      </c>
      <c r="I22" s="41"/>
      <c r="J22" s="41"/>
    </row>
    <row r="23" spans="1:10" hidden="1" x14ac:dyDescent="0.25">
      <c r="A23" s="17" t="s">
        <v>20</v>
      </c>
      <c r="B23" s="15" t="s">
        <v>4</v>
      </c>
      <c r="C23" s="15" t="s">
        <v>4</v>
      </c>
      <c r="D23" s="16" t="s">
        <v>4</v>
      </c>
      <c r="E23" s="16" t="s">
        <v>4</v>
      </c>
      <c r="F23" s="16" t="s">
        <v>4</v>
      </c>
      <c r="G23" s="16"/>
      <c r="H23" s="16"/>
      <c r="I23" s="41"/>
      <c r="J23" s="41"/>
    </row>
    <row r="24" spans="1:10" hidden="1" x14ac:dyDescent="0.25">
      <c r="A24" s="17" t="s">
        <v>21</v>
      </c>
      <c r="B24" s="15" t="s">
        <v>4</v>
      </c>
      <c r="C24" s="15" t="s">
        <v>4</v>
      </c>
      <c r="D24" s="16" t="s">
        <v>4</v>
      </c>
      <c r="E24" s="16"/>
      <c r="F24" s="16"/>
      <c r="G24" s="16" t="s">
        <v>4</v>
      </c>
      <c r="H24" s="16" t="s">
        <v>4</v>
      </c>
      <c r="I24" s="41"/>
      <c r="J24" s="41"/>
    </row>
    <row r="25" spans="1:10" ht="15.75" hidden="1" thickBot="1" x14ac:dyDescent="0.3">
      <c r="A25" s="18" t="s">
        <v>21</v>
      </c>
      <c r="B25" s="19" t="s">
        <v>4</v>
      </c>
      <c r="C25" s="19" t="s">
        <v>4</v>
      </c>
      <c r="D25" s="20" t="s">
        <v>4</v>
      </c>
      <c r="E25" s="20" t="s">
        <v>4</v>
      </c>
      <c r="F25" s="20" t="s">
        <v>4</v>
      </c>
      <c r="G25" s="20"/>
      <c r="H25" s="20"/>
      <c r="I25" s="41"/>
      <c r="J25" s="41"/>
    </row>
    <row r="26" spans="1:10" ht="15.75" hidden="1" thickBot="1" x14ac:dyDescent="0.3">
      <c r="A26" s="52" t="s">
        <v>22</v>
      </c>
      <c r="B26" s="53">
        <f t="shared" ref="B26:H26" si="0">COUNTIF(B3:B25,"S")</f>
        <v>22</v>
      </c>
      <c r="C26" s="53">
        <f t="shared" si="0"/>
        <v>22</v>
      </c>
      <c r="D26" s="53">
        <f t="shared" si="0"/>
        <v>20</v>
      </c>
      <c r="E26" s="53">
        <f t="shared" si="0"/>
        <v>17</v>
      </c>
      <c r="F26" s="54">
        <f t="shared" si="0"/>
        <v>17</v>
      </c>
      <c r="G26" s="54">
        <f t="shared" si="0"/>
        <v>17</v>
      </c>
      <c r="H26" s="54">
        <f t="shared" si="0"/>
        <v>16</v>
      </c>
      <c r="I26" s="42"/>
      <c r="J26" s="42"/>
    </row>
    <row r="27" spans="1:10" ht="15.75" hidden="1" thickBot="1" x14ac:dyDescent="0.3">
      <c r="A27" s="21" t="s">
        <v>23</v>
      </c>
      <c r="B27" s="55">
        <f t="shared" ref="B27:D27" si="1">+B26/$C$1*100</f>
        <v>100</v>
      </c>
      <c r="C27" s="55">
        <f t="shared" si="1"/>
        <v>100</v>
      </c>
      <c r="D27" s="55">
        <f t="shared" si="1"/>
        <v>90.909090909090907</v>
      </c>
      <c r="E27" s="55">
        <f>+E26/$D$1*100</f>
        <v>80.952380952380949</v>
      </c>
      <c r="F27" s="55">
        <f>+F26/$D$1*100</f>
        <v>80.952380952380949</v>
      </c>
      <c r="G27" s="55">
        <f>+G26/$D$1*100</f>
        <v>80.952380952380949</v>
      </c>
      <c r="H27" s="57">
        <f>+H26/$D$1*100</f>
        <v>76.19047619047619</v>
      </c>
      <c r="I27" s="43"/>
      <c r="J27" s="43"/>
    </row>
    <row r="28" spans="1:10" ht="15.75" hidden="1" thickBot="1" x14ac:dyDescent="0.3">
      <c r="A28" s="24"/>
      <c r="B28" s="24"/>
      <c r="C28" s="25"/>
      <c r="D28" s="25"/>
      <c r="E28" s="25"/>
      <c r="F28" s="25"/>
    </row>
    <row r="29" spans="1:10" hidden="1" x14ac:dyDescent="0.25">
      <c r="A29" s="1" t="s">
        <v>24</v>
      </c>
      <c r="B29" s="2" t="s">
        <v>1</v>
      </c>
      <c r="C29" s="3">
        <v>22</v>
      </c>
      <c r="D29" s="3">
        <v>21</v>
      </c>
      <c r="E29" s="4"/>
      <c r="F29" s="5"/>
      <c r="G29" s="5"/>
      <c r="H29" s="39"/>
      <c r="I29" s="39"/>
      <c r="J29" s="39"/>
    </row>
    <row r="30" spans="1:10" ht="15.75" hidden="1" thickBot="1" x14ac:dyDescent="0.3">
      <c r="A30" s="7" t="s">
        <v>2</v>
      </c>
      <c r="B30" s="8">
        <v>43507</v>
      </c>
      <c r="C30" s="9">
        <v>43794</v>
      </c>
      <c r="D30" s="9">
        <v>44119</v>
      </c>
      <c r="E30" s="9">
        <v>44210</v>
      </c>
      <c r="F30" s="10">
        <v>44315</v>
      </c>
      <c r="G30" s="10">
        <v>44621</v>
      </c>
      <c r="H30" s="40"/>
      <c r="I30" s="40"/>
      <c r="J30" s="40"/>
    </row>
    <row r="31" spans="1:10" hidden="1" x14ac:dyDescent="0.25">
      <c r="A31" s="11" t="s">
        <v>3</v>
      </c>
      <c r="B31" s="12" t="s">
        <v>4</v>
      </c>
      <c r="C31" s="12" t="s">
        <v>4</v>
      </c>
      <c r="D31" s="12" t="s">
        <v>4</v>
      </c>
      <c r="E31" s="13" t="s">
        <v>4</v>
      </c>
      <c r="F31" s="13" t="s">
        <v>4</v>
      </c>
      <c r="G31" s="13" t="s">
        <v>4</v>
      </c>
      <c r="H31" s="41"/>
      <c r="I31" s="41"/>
      <c r="J31" s="41"/>
    </row>
    <row r="32" spans="1:10" hidden="1" x14ac:dyDescent="0.25">
      <c r="A32" s="14" t="s">
        <v>25</v>
      </c>
      <c r="B32" s="15" t="s">
        <v>4</v>
      </c>
      <c r="C32" s="15" t="s">
        <v>4</v>
      </c>
      <c r="D32" s="15" t="s">
        <v>4</v>
      </c>
      <c r="E32" s="16" t="s">
        <v>6</v>
      </c>
      <c r="F32" s="16" t="s">
        <v>6</v>
      </c>
      <c r="G32" s="16" t="s">
        <v>4</v>
      </c>
      <c r="H32" s="41"/>
      <c r="I32" s="41"/>
      <c r="J32" s="41"/>
    </row>
    <row r="33" spans="1:11" hidden="1" x14ac:dyDescent="0.25">
      <c r="A33" s="14" t="s">
        <v>7</v>
      </c>
      <c r="B33" s="15" t="s">
        <v>6</v>
      </c>
      <c r="C33" s="15" t="s">
        <v>6</v>
      </c>
      <c r="D33" s="15" t="s">
        <v>4</v>
      </c>
      <c r="E33" s="16" t="s">
        <v>4</v>
      </c>
      <c r="F33" s="16" t="s">
        <v>4</v>
      </c>
      <c r="G33" s="16" t="s">
        <v>4</v>
      </c>
      <c r="H33" s="41"/>
      <c r="I33" s="41"/>
      <c r="J33" s="41"/>
    </row>
    <row r="34" spans="1:11" hidden="1" x14ac:dyDescent="0.25">
      <c r="A34" s="14" t="s">
        <v>9</v>
      </c>
      <c r="B34" s="15" t="s">
        <v>4</v>
      </c>
      <c r="C34" s="15" t="s">
        <v>4</v>
      </c>
      <c r="D34" s="15" t="s">
        <v>4</v>
      </c>
      <c r="E34" s="16" t="s">
        <v>4</v>
      </c>
      <c r="F34" s="16" t="s">
        <v>4</v>
      </c>
      <c r="G34" s="16" t="s">
        <v>4</v>
      </c>
      <c r="H34" s="41"/>
      <c r="I34" s="41"/>
      <c r="J34" s="41"/>
    </row>
    <row r="35" spans="1:11" hidden="1" x14ac:dyDescent="0.25">
      <c r="A35" s="14" t="s">
        <v>10</v>
      </c>
      <c r="B35" s="15" t="s">
        <v>4</v>
      </c>
      <c r="C35" s="15" t="s">
        <v>4</v>
      </c>
      <c r="D35" s="16"/>
      <c r="E35" s="16" t="s">
        <v>4</v>
      </c>
      <c r="F35" s="16"/>
      <c r="G35" s="16" t="s">
        <v>4</v>
      </c>
      <c r="H35" s="41"/>
      <c r="I35" s="41"/>
      <c r="J35" s="41"/>
    </row>
    <row r="36" spans="1:11" hidden="1" x14ac:dyDescent="0.25">
      <c r="A36" s="14" t="s">
        <v>11</v>
      </c>
      <c r="B36" s="15" t="s">
        <v>4</v>
      </c>
      <c r="C36" s="15" t="s">
        <v>4</v>
      </c>
      <c r="D36" s="16"/>
      <c r="E36" s="16" t="s">
        <v>4</v>
      </c>
      <c r="F36" s="16" t="s">
        <v>4</v>
      </c>
      <c r="G36" s="16"/>
      <c r="H36" s="41"/>
      <c r="I36" s="41"/>
      <c r="J36" s="41"/>
    </row>
    <row r="37" spans="1:11" hidden="1" x14ac:dyDescent="0.25">
      <c r="A37" s="14" t="s">
        <v>12</v>
      </c>
      <c r="B37" s="15" t="s">
        <v>4</v>
      </c>
      <c r="C37" s="15" t="s">
        <v>4</v>
      </c>
      <c r="D37" s="15"/>
      <c r="E37" s="16" t="s">
        <v>4</v>
      </c>
      <c r="F37" s="16"/>
      <c r="G37" s="16"/>
      <c r="H37" s="41"/>
      <c r="I37" s="41"/>
      <c r="J37" s="41"/>
    </row>
    <row r="38" spans="1:11" hidden="1" x14ac:dyDescent="0.25">
      <c r="A38" s="17" t="s">
        <v>13</v>
      </c>
      <c r="B38" s="15" t="s">
        <v>4</v>
      </c>
      <c r="C38" s="15" t="s">
        <v>4</v>
      </c>
      <c r="D38" s="15" t="s">
        <v>4</v>
      </c>
      <c r="E38" s="16"/>
      <c r="F38" s="16"/>
      <c r="G38" s="16" t="s">
        <v>4</v>
      </c>
      <c r="H38" s="41"/>
      <c r="I38" s="41"/>
      <c r="J38" s="41"/>
    </row>
    <row r="39" spans="1:11" hidden="1" x14ac:dyDescent="0.25">
      <c r="A39" s="17" t="s">
        <v>14</v>
      </c>
      <c r="B39" s="15" t="s">
        <v>4</v>
      </c>
      <c r="C39" s="15" t="s">
        <v>4</v>
      </c>
      <c r="D39" s="15" t="s">
        <v>4</v>
      </c>
      <c r="E39" s="16" t="s">
        <v>4</v>
      </c>
      <c r="F39" s="16" t="s">
        <v>6</v>
      </c>
      <c r="G39" s="16"/>
      <c r="H39" s="41"/>
      <c r="I39" s="41"/>
      <c r="J39" s="41"/>
    </row>
    <row r="40" spans="1:11" hidden="1" x14ac:dyDescent="0.25">
      <c r="A40" s="14" t="s">
        <v>8</v>
      </c>
      <c r="B40" s="15" t="s">
        <v>4</v>
      </c>
      <c r="C40" s="15" t="s">
        <v>4</v>
      </c>
      <c r="D40" s="16"/>
      <c r="E40" s="16" t="s">
        <v>4</v>
      </c>
      <c r="F40" s="16" t="s">
        <v>4</v>
      </c>
      <c r="G40" s="16"/>
      <c r="H40" s="41"/>
      <c r="I40" s="41"/>
      <c r="J40" s="41"/>
    </row>
    <row r="41" spans="1:11" hidden="1" x14ac:dyDescent="0.25">
      <c r="A41" s="14" t="s">
        <v>15</v>
      </c>
      <c r="B41" s="15" t="s">
        <v>4</v>
      </c>
      <c r="C41" s="15" t="s">
        <v>4</v>
      </c>
      <c r="D41" s="15" t="s">
        <v>4</v>
      </c>
      <c r="E41" s="16" t="s">
        <v>4</v>
      </c>
      <c r="F41" s="16" t="s">
        <v>4</v>
      </c>
      <c r="G41" s="16" t="s">
        <v>4</v>
      </c>
      <c r="H41" s="41"/>
      <c r="I41" s="41"/>
      <c r="J41" s="41"/>
    </row>
    <row r="42" spans="1:11" hidden="1" x14ac:dyDescent="0.25">
      <c r="A42" s="14" t="s">
        <v>26</v>
      </c>
      <c r="B42" s="15" t="s">
        <v>4</v>
      </c>
      <c r="C42" s="15" t="s">
        <v>4</v>
      </c>
      <c r="D42" s="16" t="s">
        <v>4</v>
      </c>
      <c r="E42" s="16" t="s">
        <v>4</v>
      </c>
      <c r="F42" s="16" t="s">
        <v>4</v>
      </c>
      <c r="G42" s="16"/>
      <c r="H42" s="41"/>
      <c r="I42" s="41"/>
      <c r="J42" s="41"/>
    </row>
    <row r="43" spans="1:11" hidden="1" x14ac:dyDescent="0.25">
      <c r="A43" s="14" t="s">
        <v>27</v>
      </c>
      <c r="B43" s="15" t="s">
        <v>4</v>
      </c>
      <c r="C43" s="15" t="s">
        <v>4</v>
      </c>
      <c r="D43" s="16" t="s">
        <v>4</v>
      </c>
      <c r="E43" s="16" t="s">
        <v>4</v>
      </c>
      <c r="F43" s="16"/>
      <c r="G43" s="16"/>
      <c r="H43" s="41"/>
      <c r="I43" s="41"/>
      <c r="J43" s="41"/>
    </row>
    <row r="44" spans="1:11" hidden="1" x14ac:dyDescent="0.25">
      <c r="A44" s="14" t="s">
        <v>28</v>
      </c>
      <c r="B44" s="15" t="s">
        <v>4</v>
      </c>
      <c r="C44" s="15" t="s">
        <v>4</v>
      </c>
      <c r="D44" s="16" t="s">
        <v>4</v>
      </c>
      <c r="E44" s="16" t="s">
        <v>4</v>
      </c>
      <c r="F44" s="16" t="s">
        <v>4</v>
      </c>
      <c r="G44" s="16" t="s">
        <v>4</v>
      </c>
      <c r="H44" s="41"/>
      <c r="I44" s="41"/>
      <c r="J44" s="41"/>
    </row>
    <row r="45" spans="1:11" hidden="1" x14ac:dyDescent="0.25">
      <c r="A45" s="14" t="s">
        <v>29</v>
      </c>
      <c r="B45" s="15" t="s">
        <v>4</v>
      </c>
      <c r="C45" s="15" t="s">
        <v>4</v>
      </c>
      <c r="D45" s="16"/>
      <c r="E45" s="16"/>
      <c r="F45" s="16" t="s">
        <v>4</v>
      </c>
      <c r="G45" s="16"/>
      <c r="H45" s="41"/>
      <c r="I45" s="41"/>
      <c r="J45" s="41"/>
    </row>
    <row r="46" spans="1:11" hidden="1" x14ac:dyDescent="0.25">
      <c r="A46" s="14" t="s">
        <v>30</v>
      </c>
      <c r="B46" s="15" t="s">
        <v>4</v>
      </c>
      <c r="C46" s="15" t="s">
        <v>4</v>
      </c>
      <c r="D46" s="16"/>
      <c r="E46" s="16"/>
      <c r="F46" s="16"/>
      <c r="G46" s="16"/>
      <c r="H46" s="41"/>
      <c r="I46" s="41"/>
      <c r="J46" s="41"/>
      <c r="K46" s="38" t="s">
        <v>392</v>
      </c>
    </row>
    <row r="47" spans="1:11" hidden="1" x14ac:dyDescent="0.25">
      <c r="A47" s="17" t="s">
        <v>31</v>
      </c>
      <c r="B47" s="15" t="s">
        <v>4</v>
      </c>
      <c r="C47" s="15" t="s">
        <v>4</v>
      </c>
      <c r="D47" s="16"/>
      <c r="E47" s="16"/>
      <c r="F47" s="16"/>
      <c r="G47" s="16"/>
      <c r="H47" s="41"/>
      <c r="I47" s="41"/>
      <c r="J47" s="41"/>
      <c r="K47" s="38" t="s">
        <v>392</v>
      </c>
    </row>
    <row r="48" spans="1:11" hidden="1" x14ac:dyDescent="0.25">
      <c r="A48" s="14" t="s">
        <v>32</v>
      </c>
      <c r="B48" s="15" t="s">
        <v>4</v>
      </c>
      <c r="C48" s="15" t="s">
        <v>4</v>
      </c>
      <c r="D48" s="16" t="s">
        <v>4</v>
      </c>
      <c r="E48" s="16"/>
      <c r="F48" s="16" t="s">
        <v>4</v>
      </c>
      <c r="G48" s="16" t="s">
        <v>4</v>
      </c>
      <c r="H48" s="41"/>
      <c r="I48" s="41"/>
      <c r="J48" s="41"/>
    </row>
    <row r="49" spans="1:11" hidden="1" x14ac:dyDescent="0.25">
      <c r="A49" s="14" t="s">
        <v>33</v>
      </c>
      <c r="B49" s="15" t="s">
        <v>4</v>
      </c>
      <c r="C49" s="15" t="s">
        <v>4</v>
      </c>
      <c r="D49" s="16"/>
      <c r="E49" s="16" t="s">
        <v>4</v>
      </c>
      <c r="F49" s="16"/>
      <c r="G49" s="16"/>
      <c r="H49" s="41"/>
      <c r="I49" s="41"/>
      <c r="J49" s="41"/>
    </row>
    <row r="50" spans="1:11" hidden="1" x14ac:dyDescent="0.25">
      <c r="A50" s="14" t="s">
        <v>34</v>
      </c>
      <c r="B50" s="15" t="s">
        <v>4</v>
      </c>
      <c r="C50" s="15" t="s">
        <v>4</v>
      </c>
      <c r="D50" s="16"/>
      <c r="E50" s="16"/>
      <c r="F50" s="16"/>
      <c r="G50" s="16"/>
      <c r="H50" s="41"/>
      <c r="I50" s="41"/>
      <c r="J50" s="41"/>
      <c r="K50" s="38" t="s">
        <v>392</v>
      </c>
    </row>
    <row r="51" spans="1:11" hidden="1" x14ac:dyDescent="0.25">
      <c r="A51" s="14" t="s">
        <v>35</v>
      </c>
      <c r="B51" s="15" t="s">
        <v>4</v>
      </c>
      <c r="C51" s="15" t="s">
        <v>4</v>
      </c>
      <c r="D51" s="16" t="s">
        <v>4</v>
      </c>
      <c r="E51" s="16" t="s">
        <v>4</v>
      </c>
      <c r="F51" s="16" t="s">
        <v>4</v>
      </c>
      <c r="G51" s="16" t="s">
        <v>4</v>
      </c>
      <c r="H51" s="41"/>
      <c r="I51" s="41"/>
      <c r="J51" s="41"/>
    </row>
    <row r="52" spans="1:11" hidden="1" x14ac:dyDescent="0.25">
      <c r="A52" s="14" t="s">
        <v>36</v>
      </c>
      <c r="B52" s="15" t="s">
        <v>4</v>
      </c>
      <c r="C52" s="15" t="s">
        <v>4</v>
      </c>
      <c r="D52" s="16"/>
      <c r="E52" s="16"/>
      <c r="F52" s="16"/>
      <c r="G52" s="16" t="s">
        <v>4</v>
      </c>
      <c r="H52" s="41"/>
      <c r="I52" s="41"/>
      <c r="J52" s="41"/>
    </row>
    <row r="53" spans="1:11" ht="15.75" hidden="1" thickBot="1" x14ac:dyDescent="0.3">
      <c r="A53" s="26" t="s">
        <v>35</v>
      </c>
      <c r="B53" s="19" t="s">
        <v>4</v>
      </c>
      <c r="C53" s="19" t="s">
        <v>4</v>
      </c>
      <c r="D53" s="20" t="s">
        <v>4</v>
      </c>
      <c r="E53" s="20" t="s">
        <v>4</v>
      </c>
      <c r="F53" s="20" t="s">
        <v>4</v>
      </c>
      <c r="G53" s="20"/>
      <c r="H53" s="41"/>
      <c r="I53" s="41"/>
      <c r="J53" s="41"/>
    </row>
    <row r="54" spans="1:11" ht="15.75" hidden="1" thickBot="1" x14ac:dyDescent="0.3">
      <c r="A54" s="52" t="s">
        <v>22</v>
      </c>
      <c r="B54" s="53">
        <f t="shared" ref="B54:G54" si="2">COUNTIF(B31:B53,"S")</f>
        <v>22</v>
      </c>
      <c r="C54" s="53">
        <f t="shared" si="2"/>
        <v>22</v>
      </c>
      <c r="D54" s="53">
        <f t="shared" si="2"/>
        <v>13</v>
      </c>
      <c r="E54" s="53">
        <f t="shared" si="2"/>
        <v>15</v>
      </c>
      <c r="F54" s="54">
        <f t="shared" si="2"/>
        <v>12</v>
      </c>
      <c r="G54" s="54">
        <f t="shared" si="2"/>
        <v>11</v>
      </c>
      <c r="H54" s="42"/>
      <c r="I54" s="42"/>
      <c r="J54" s="42"/>
    </row>
    <row r="55" spans="1:11" ht="15.75" hidden="1" thickBot="1" x14ac:dyDescent="0.3">
      <c r="A55" s="21" t="s">
        <v>23</v>
      </c>
      <c r="B55" s="55">
        <f t="shared" ref="B55:D55" si="3">+B54/$C$29*100</f>
        <v>100</v>
      </c>
      <c r="C55" s="55">
        <f t="shared" si="3"/>
        <v>100</v>
      </c>
      <c r="D55" s="56">
        <f t="shared" si="3"/>
        <v>59.090909090909093</v>
      </c>
      <c r="E55" s="56">
        <f>+E54/$D$29*100</f>
        <v>71.428571428571431</v>
      </c>
      <c r="F55" s="56">
        <f>+F54/$D$29*100</f>
        <v>57.142857142857139</v>
      </c>
      <c r="G55" s="58">
        <f>+G54/$D$29*100</f>
        <v>52.380952380952387</v>
      </c>
      <c r="H55" s="43"/>
      <c r="I55" s="43"/>
      <c r="J55" s="43"/>
    </row>
    <row r="56" spans="1:11" ht="15.75" hidden="1" thickBot="1" x14ac:dyDescent="0.3">
      <c r="A56" s="24"/>
      <c r="B56" s="24"/>
      <c r="C56" s="25"/>
      <c r="D56" s="25"/>
      <c r="E56" s="25"/>
      <c r="F56" s="25"/>
    </row>
    <row r="57" spans="1:11" hidden="1" x14ac:dyDescent="0.25">
      <c r="A57" s="1" t="s">
        <v>37</v>
      </c>
      <c r="B57" s="2" t="s">
        <v>1</v>
      </c>
      <c r="C57" s="3">
        <v>22</v>
      </c>
      <c r="D57" s="3">
        <v>21</v>
      </c>
      <c r="E57" s="4"/>
      <c r="F57" s="5"/>
      <c r="G57" s="5"/>
      <c r="H57" s="39"/>
      <c r="I57" s="39"/>
      <c r="J57" s="39"/>
    </row>
    <row r="58" spans="1:11" ht="15.75" hidden="1" thickBot="1" x14ac:dyDescent="0.3">
      <c r="A58" s="7" t="s">
        <v>2</v>
      </c>
      <c r="B58" s="8">
        <v>43510</v>
      </c>
      <c r="C58" s="9">
        <v>43787</v>
      </c>
      <c r="D58" s="9">
        <v>44124</v>
      </c>
      <c r="E58" s="9">
        <v>44210</v>
      </c>
      <c r="F58" s="10">
        <v>44336</v>
      </c>
      <c r="G58" s="10">
        <v>44621</v>
      </c>
      <c r="H58" s="10">
        <v>44637</v>
      </c>
      <c r="I58" s="40"/>
      <c r="J58" s="40"/>
    </row>
    <row r="59" spans="1:11" hidden="1" x14ac:dyDescent="0.25">
      <c r="A59" s="11" t="s">
        <v>3</v>
      </c>
      <c r="B59" s="12" t="s">
        <v>4</v>
      </c>
      <c r="C59" s="12" t="s">
        <v>4</v>
      </c>
      <c r="D59" s="13" t="s">
        <v>4</v>
      </c>
      <c r="E59" s="13" t="s">
        <v>4</v>
      </c>
      <c r="F59" s="13" t="s">
        <v>4</v>
      </c>
      <c r="G59" s="13" t="s">
        <v>4</v>
      </c>
      <c r="H59" s="13" t="s">
        <v>4</v>
      </c>
      <c r="I59" s="41"/>
      <c r="J59" s="41"/>
    </row>
    <row r="60" spans="1:11" hidden="1" x14ac:dyDescent="0.25">
      <c r="A60" s="14" t="s">
        <v>25</v>
      </c>
      <c r="B60" s="15" t="s">
        <v>4</v>
      </c>
      <c r="C60" s="15" t="s">
        <v>4</v>
      </c>
      <c r="D60" s="16" t="s">
        <v>4</v>
      </c>
      <c r="E60" s="16" t="s">
        <v>6</v>
      </c>
      <c r="F60" s="16" t="s">
        <v>6</v>
      </c>
      <c r="G60" s="16" t="s">
        <v>4</v>
      </c>
      <c r="H60" s="16" t="s">
        <v>4</v>
      </c>
      <c r="I60" s="41"/>
      <c r="J60" s="41"/>
    </row>
    <row r="61" spans="1:11" hidden="1" x14ac:dyDescent="0.25">
      <c r="A61" s="14" t="s">
        <v>7</v>
      </c>
      <c r="B61" s="15" t="s">
        <v>6</v>
      </c>
      <c r="C61" s="15" t="s">
        <v>6</v>
      </c>
      <c r="D61" s="16" t="s">
        <v>4</v>
      </c>
      <c r="E61" s="16" t="s">
        <v>4</v>
      </c>
      <c r="F61" s="16" t="s">
        <v>4</v>
      </c>
      <c r="G61" s="16" t="s">
        <v>4</v>
      </c>
      <c r="H61" s="16" t="s">
        <v>4</v>
      </c>
      <c r="I61" s="41"/>
      <c r="J61" s="41"/>
    </row>
    <row r="62" spans="1:11" hidden="1" x14ac:dyDescent="0.25">
      <c r="A62" s="14" t="s">
        <v>9</v>
      </c>
      <c r="B62" s="15" t="s">
        <v>4</v>
      </c>
      <c r="C62" s="15" t="s">
        <v>4</v>
      </c>
      <c r="D62" s="16" t="s">
        <v>4</v>
      </c>
      <c r="E62" s="16" t="s">
        <v>4</v>
      </c>
      <c r="F62" s="16" t="s">
        <v>4</v>
      </c>
      <c r="G62" s="16" t="s">
        <v>4</v>
      </c>
      <c r="H62" s="16" t="s">
        <v>4</v>
      </c>
      <c r="I62" s="41"/>
      <c r="J62" s="41"/>
    </row>
    <row r="63" spans="1:11" hidden="1" x14ac:dyDescent="0.25">
      <c r="A63" s="14" t="s">
        <v>10</v>
      </c>
      <c r="B63" s="15" t="s">
        <v>4</v>
      </c>
      <c r="C63" s="15" t="s">
        <v>4</v>
      </c>
      <c r="D63" s="16"/>
      <c r="E63" s="16" t="s">
        <v>4</v>
      </c>
      <c r="F63" s="16" t="s">
        <v>4</v>
      </c>
      <c r="G63" s="16" t="s">
        <v>4</v>
      </c>
      <c r="H63" s="16" t="s">
        <v>4</v>
      </c>
      <c r="I63" s="41"/>
      <c r="J63" s="41"/>
    </row>
    <row r="64" spans="1:11" hidden="1" x14ac:dyDescent="0.25">
      <c r="A64" s="14" t="s">
        <v>11</v>
      </c>
      <c r="B64" s="15" t="s">
        <v>4</v>
      </c>
      <c r="C64" s="15" t="s">
        <v>4</v>
      </c>
      <c r="D64" s="16" t="s">
        <v>4</v>
      </c>
      <c r="E64" s="16" t="s">
        <v>4</v>
      </c>
      <c r="F64" s="16" t="s">
        <v>4</v>
      </c>
      <c r="G64" s="16"/>
      <c r="H64" s="16"/>
      <c r="I64" s="41"/>
      <c r="J64" s="41"/>
    </row>
    <row r="65" spans="1:11" hidden="1" x14ac:dyDescent="0.25">
      <c r="A65" s="14" t="s">
        <v>38</v>
      </c>
      <c r="B65" s="15" t="s">
        <v>4</v>
      </c>
      <c r="C65" s="15" t="s">
        <v>4</v>
      </c>
      <c r="D65" s="16" t="s">
        <v>4</v>
      </c>
      <c r="E65" s="16" t="s">
        <v>4</v>
      </c>
      <c r="F65" s="16" t="s">
        <v>4</v>
      </c>
      <c r="G65" s="16"/>
      <c r="H65" s="16"/>
      <c r="I65" s="41"/>
      <c r="J65" s="41"/>
    </row>
    <row r="66" spans="1:11" hidden="1" x14ac:dyDescent="0.25">
      <c r="A66" s="14" t="s">
        <v>13</v>
      </c>
      <c r="B66" s="15" t="s">
        <v>4</v>
      </c>
      <c r="C66" s="15" t="s">
        <v>4</v>
      </c>
      <c r="D66" s="16" t="s">
        <v>4</v>
      </c>
      <c r="E66" s="16"/>
      <c r="F66" s="16" t="s">
        <v>4</v>
      </c>
      <c r="G66" s="16" t="s">
        <v>4</v>
      </c>
      <c r="H66" s="16" t="s">
        <v>4</v>
      </c>
      <c r="I66" s="41"/>
      <c r="J66" s="41"/>
    </row>
    <row r="67" spans="1:11" hidden="1" x14ac:dyDescent="0.25">
      <c r="A67" s="17" t="s">
        <v>14</v>
      </c>
      <c r="B67" s="15" t="s">
        <v>4</v>
      </c>
      <c r="C67" s="15" t="s">
        <v>4</v>
      </c>
      <c r="D67" s="16" t="s">
        <v>4</v>
      </c>
      <c r="E67" s="16" t="s">
        <v>4</v>
      </c>
      <c r="F67" s="16"/>
      <c r="G67" s="16"/>
      <c r="H67" s="16"/>
      <c r="I67" s="41"/>
      <c r="J67" s="41"/>
    </row>
    <row r="68" spans="1:11" hidden="1" x14ac:dyDescent="0.25">
      <c r="A68" s="14" t="s">
        <v>8</v>
      </c>
      <c r="B68" s="15" t="s">
        <v>4</v>
      </c>
      <c r="C68" s="15" t="s">
        <v>4</v>
      </c>
      <c r="D68" s="16" t="s">
        <v>4</v>
      </c>
      <c r="E68" s="16" t="s">
        <v>4</v>
      </c>
      <c r="F68" s="16" t="s">
        <v>4</v>
      </c>
      <c r="G68" s="16"/>
      <c r="H68" s="16" t="s">
        <v>4</v>
      </c>
      <c r="I68" s="41"/>
      <c r="J68" s="41"/>
    </row>
    <row r="69" spans="1:11" hidden="1" x14ac:dyDescent="0.25">
      <c r="A69" s="14" t="s">
        <v>15</v>
      </c>
      <c r="B69" s="15" t="s">
        <v>4</v>
      </c>
      <c r="C69" s="15" t="s">
        <v>4</v>
      </c>
      <c r="D69" s="16" t="s">
        <v>4</v>
      </c>
      <c r="E69" s="16" t="s">
        <v>4</v>
      </c>
      <c r="F69" s="16" t="s">
        <v>4</v>
      </c>
      <c r="G69" s="16" t="s">
        <v>4</v>
      </c>
      <c r="H69" s="16" t="s">
        <v>4</v>
      </c>
      <c r="I69" s="41"/>
      <c r="J69" s="41"/>
    </row>
    <row r="70" spans="1:11" hidden="1" x14ac:dyDescent="0.25">
      <c r="A70" s="14" t="s">
        <v>39</v>
      </c>
      <c r="B70" s="15" t="s">
        <v>4</v>
      </c>
      <c r="C70" s="15" t="s">
        <v>4</v>
      </c>
      <c r="D70" s="16"/>
      <c r="E70" s="16" t="s">
        <v>4</v>
      </c>
      <c r="F70" s="16"/>
      <c r="G70" s="16" t="s">
        <v>4</v>
      </c>
      <c r="H70" s="16" t="s">
        <v>4</v>
      </c>
      <c r="I70" s="41"/>
      <c r="J70" s="41"/>
    </row>
    <row r="71" spans="1:11" hidden="1" x14ac:dyDescent="0.25">
      <c r="A71" s="14" t="s">
        <v>40</v>
      </c>
      <c r="B71" s="15" t="s">
        <v>4</v>
      </c>
      <c r="C71" s="15" t="s">
        <v>4</v>
      </c>
      <c r="D71" s="16" t="s">
        <v>4</v>
      </c>
      <c r="E71" s="16" t="s">
        <v>4</v>
      </c>
      <c r="F71" s="16" t="s">
        <v>4</v>
      </c>
      <c r="G71" s="16" t="s">
        <v>4</v>
      </c>
      <c r="H71" s="16" t="s">
        <v>4</v>
      </c>
      <c r="I71" s="41"/>
      <c r="J71" s="41"/>
    </row>
    <row r="72" spans="1:11" hidden="1" x14ac:dyDescent="0.25">
      <c r="A72" s="14" t="s">
        <v>41</v>
      </c>
      <c r="B72" s="15" t="s">
        <v>4</v>
      </c>
      <c r="C72" s="15" t="s">
        <v>4</v>
      </c>
      <c r="D72" s="16" t="s">
        <v>4</v>
      </c>
      <c r="E72" s="16"/>
      <c r="F72" s="16" t="s">
        <v>4</v>
      </c>
      <c r="G72" s="16" t="s">
        <v>4</v>
      </c>
      <c r="H72" s="16" t="s">
        <v>4</v>
      </c>
      <c r="I72" s="41"/>
      <c r="J72" s="41"/>
    </row>
    <row r="73" spans="1:11" hidden="1" x14ac:dyDescent="0.25">
      <c r="A73" s="14" t="s">
        <v>42</v>
      </c>
      <c r="B73" s="15" t="s">
        <v>4</v>
      </c>
      <c r="C73" s="15" t="s">
        <v>4</v>
      </c>
      <c r="D73" s="16" t="s">
        <v>4</v>
      </c>
      <c r="E73" s="16" t="s">
        <v>4</v>
      </c>
      <c r="F73" s="16" t="s">
        <v>4</v>
      </c>
      <c r="G73" s="16" t="s">
        <v>4</v>
      </c>
      <c r="H73" s="16"/>
      <c r="I73" s="41"/>
      <c r="J73" s="41"/>
    </row>
    <row r="74" spans="1:11" hidden="1" x14ac:dyDescent="0.25">
      <c r="A74" s="14" t="s">
        <v>43</v>
      </c>
      <c r="B74" s="15" t="s">
        <v>4</v>
      </c>
      <c r="C74" s="15" t="s">
        <v>4</v>
      </c>
      <c r="D74" s="16"/>
      <c r="E74" s="16" t="s">
        <v>4</v>
      </c>
      <c r="F74" s="16" t="s">
        <v>4</v>
      </c>
      <c r="G74" s="16" t="s">
        <v>4</v>
      </c>
      <c r="H74" s="16" t="s">
        <v>4</v>
      </c>
      <c r="I74" s="41"/>
      <c r="J74" s="41"/>
    </row>
    <row r="75" spans="1:11" hidden="1" x14ac:dyDescent="0.25">
      <c r="A75" s="14" t="s">
        <v>44</v>
      </c>
      <c r="B75" s="15" t="s">
        <v>4</v>
      </c>
      <c r="C75" s="15" t="s">
        <v>4</v>
      </c>
      <c r="D75" s="16"/>
      <c r="E75" s="16" t="s">
        <v>4</v>
      </c>
      <c r="F75" s="16"/>
      <c r="G75" s="16"/>
      <c r="H75" s="16"/>
      <c r="I75" s="41"/>
      <c r="J75" s="41"/>
      <c r="K75" s="38" t="s">
        <v>392</v>
      </c>
    </row>
    <row r="76" spans="1:11" hidden="1" x14ac:dyDescent="0.25">
      <c r="A76" s="14" t="s">
        <v>45</v>
      </c>
      <c r="B76" s="15" t="s">
        <v>4</v>
      </c>
      <c r="C76" s="15" t="s">
        <v>4</v>
      </c>
      <c r="D76" s="16"/>
      <c r="E76" s="16"/>
      <c r="F76" s="16"/>
      <c r="G76" s="16"/>
      <c r="H76" s="16"/>
      <c r="I76" s="41"/>
      <c r="J76" s="41"/>
      <c r="K76" s="38" t="s">
        <v>392</v>
      </c>
    </row>
    <row r="77" spans="1:11" hidden="1" x14ac:dyDescent="0.25">
      <c r="A77" s="14" t="s">
        <v>32</v>
      </c>
      <c r="B77" s="15" t="s">
        <v>4</v>
      </c>
      <c r="C77" s="15" t="s">
        <v>4</v>
      </c>
      <c r="D77" s="16" t="s">
        <v>4</v>
      </c>
      <c r="E77" s="16"/>
      <c r="F77" s="16"/>
      <c r="G77" s="16" t="s">
        <v>4</v>
      </c>
      <c r="H77" s="16"/>
      <c r="I77" s="41"/>
      <c r="J77" s="41"/>
    </row>
    <row r="78" spans="1:11" hidden="1" x14ac:dyDescent="0.25">
      <c r="A78" s="14" t="s">
        <v>46</v>
      </c>
      <c r="B78" s="15" t="s">
        <v>4</v>
      </c>
      <c r="C78" s="15" t="s">
        <v>4</v>
      </c>
      <c r="D78" s="16" t="s">
        <v>4</v>
      </c>
      <c r="E78" s="16" t="s">
        <v>4</v>
      </c>
      <c r="F78" s="16" t="s">
        <v>4</v>
      </c>
      <c r="G78" s="16" t="s">
        <v>4</v>
      </c>
      <c r="H78" s="16" t="s">
        <v>4</v>
      </c>
      <c r="I78" s="41"/>
      <c r="J78" s="41"/>
    </row>
    <row r="79" spans="1:11" hidden="1" x14ac:dyDescent="0.25">
      <c r="A79" s="14" t="s">
        <v>47</v>
      </c>
      <c r="B79" s="15" t="s">
        <v>4</v>
      </c>
      <c r="C79" s="15" t="s">
        <v>4</v>
      </c>
      <c r="D79" s="16"/>
      <c r="E79" s="16" t="s">
        <v>4</v>
      </c>
      <c r="F79" s="16"/>
      <c r="G79" s="16" t="s">
        <v>4</v>
      </c>
      <c r="H79" s="16" t="s">
        <v>4</v>
      </c>
      <c r="I79" s="41"/>
      <c r="J79" s="41"/>
    </row>
    <row r="80" spans="1:11" hidden="1" x14ac:dyDescent="0.25">
      <c r="A80" s="14" t="s">
        <v>35</v>
      </c>
      <c r="B80" s="15" t="s">
        <v>4</v>
      </c>
      <c r="C80" s="15" t="s">
        <v>4</v>
      </c>
      <c r="D80" s="16"/>
      <c r="E80" s="16" t="s">
        <v>4</v>
      </c>
      <c r="F80" s="16" t="s">
        <v>4</v>
      </c>
      <c r="G80" s="16" t="s">
        <v>4</v>
      </c>
      <c r="H80" s="16" t="s">
        <v>4</v>
      </c>
      <c r="I80" s="41"/>
      <c r="J80" s="41"/>
    </row>
    <row r="81" spans="1:11" ht="15.75" hidden="1" thickBot="1" x14ac:dyDescent="0.3">
      <c r="A81" s="26" t="s">
        <v>35</v>
      </c>
      <c r="B81" s="19" t="s">
        <v>4</v>
      </c>
      <c r="C81" s="19" t="s">
        <v>4</v>
      </c>
      <c r="D81" s="20" t="s">
        <v>4</v>
      </c>
      <c r="E81" s="20"/>
      <c r="F81" s="20"/>
      <c r="G81" s="20"/>
      <c r="H81" s="20"/>
      <c r="I81" s="41"/>
      <c r="J81" s="41"/>
      <c r="K81" s="38" t="s">
        <v>392</v>
      </c>
    </row>
    <row r="82" spans="1:11" ht="15.75" hidden="1" thickBot="1" x14ac:dyDescent="0.3">
      <c r="A82" s="52" t="s">
        <v>22</v>
      </c>
      <c r="B82" s="53">
        <f t="shared" ref="B82:H82" si="4">COUNTIF(B59:B81,"S")</f>
        <v>22</v>
      </c>
      <c r="C82" s="53">
        <f t="shared" si="4"/>
        <v>22</v>
      </c>
      <c r="D82" s="53">
        <f t="shared" si="4"/>
        <v>16</v>
      </c>
      <c r="E82" s="53">
        <f t="shared" si="4"/>
        <v>17</v>
      </c>
      <c r="F82" s="54">
        <f t="shared" si="4"/>
        <v>15</v>
      </c>
      <c r="G82" s="54">
        <f t="shared" si="4"/>
        <v>16</v>
      </c>
      <c r="H82" s="54">
        <f t="shared" si="4"/>
        <v>15</v>
      </c>
      <c r="I82" s="42"/>
      <c r="J82" s="42"/>
    </row>
    <row r="83" spans="1:11" ht="15.75" hidden="1" thickBot="1" x14ac:dyDescent="0.3">
      <c r="A83" s="21" t="s">
        <v>23</v>
      </c>
      <c r="B83" s="55">
        <f>+B82/$C$57*100</f>
        <v>100</v>
      </c>
      <c r="C83" s="55">
        <f>+C82/$C$57*100</f>
        <v>100</v>
      </c>
      <c r="D83" s="56">
        <f>+D82/$C$57*100</f>
        <v>72.727272727272734</v>
      </c>
      <c r="E83" s="55">
        <f>+E82/$D$57*100</f>
        <v>80.952380952380949</v>
      </c>
      <c r="F83" s="56">
        <f>+F82/$D$57*100</f>
        <v>71.428571428571431</v>
      </c>
      <c r="G83" s="55">
        <f>+G82/$D$57*100</f>
        <v>76.19047619047619</v>
      </c>
      <c r="H83" s="58">
        <f>+H82/$D$57*100</f>
        <v>71.428571428571431</v>
      </c>
      <c r="I83" s="43"/>
      <c r="J83" s="43"/>
    </row>
    <row r="84" spans="1:11" ht="15.75" hidden="1" thickBot="1" x14ac:dyDescent="0.3">
      <c r="A84" s="24"/>
      <c r="B84" s="24"/>
      <c r="C84" s="25"/>
      <c r="D84" s="25"/>
      <c r="E84" s="25"/>
      <c r="F84" s="25"/>
    </row>
    <row r="85" spans="1:11" hidden="1" x14ac:dyDescent="0.25">
      <c r="A85" s="1" t="s">
        <v>48</v>
      </c>
      <c r="B85" s="2" t="s">
        <v>1</v>
      </c>
      <c r="C85" s="3">
        <v>22</v>
      </c>
      <c r="D85" s="3">
        <v>21</v>
      </c>
      <c r="E85" s="4"/>
      <c r="F85" s="5"/>
      <c r="G85" s="5"/>
      <c r="H85" s="39"/>
      <c r="I85" s="39"/>
      <c r="J85" s="39"/>
    </row>
    <row r="86" spans="1:11" ht="15.75" hidden="1" thickBot="1" x14ac:dyDescent="0.3">
      <c r="A86" s="7" t="s">
        <v>2</v>
      </c>
      <c r="B86" s="8">
        <v>43514</v>
      </c>
      <c r="C86" s="9">
        <v>43790</v>
      </c>
      <c r="D86" s="9">
        <v>44133</v>
      </c>
      <c r="E86" s="9">
        <v>44210</v>
      </c>
      <c r="F86" s="10">
        <v>44343</v>
      </c>
      <c r="G86" s="10">
        <v>44621</v>
      </c>
      <c r="H86" s="40"/>
      <c r="I86" s="40"/>
      <c r="J86" s="40"/>
    </row>
    <row r="87" spans="1:11" hidden="1" x14ac:dyDescent="0.25">
      <c r="A87" s="11" t="s">
        <v>3</v>
      </c>
      <c r="B87" s="12" t="s">
        <v>4</v>
      </c>
      <c r="C87" s="12" t="s">
        <v>4</v>
      </c>
      <c r="D87" s="13" t="s">
        <v>4</v>
      </c>
      <c r="E87" s="13" t="s">
        <v>4</v>
      </c>
      <c r="F87" s="13" t="s">
        <v>6</v>
      </c>
      <c r="G87" s="13" t="s">
        <v>4</v>
      </c>
      <c r="H87" s="41"/>
      <c r="I87" s="41"/>
      <c r="J87" s="41"/>
    </row>
    <row r="88" spans="1:11" hidden="1" x14ac:dyDescent="0.25">
      <c r="A88" s="14" t="s">
        <v>25</v>
      </c>
      <c r="B88" s="15" t="s">
        <v>4</v>
      </c>
      <c r="C88" s="15" t="s">
        <v>4</v>
      </c>
      <c r="D88" s="16"/>
      <c r="E88" s="16" t="s">
        <v>6</v>
      </c>
      <c r="F88" s="16" t="s">
        <v>6</v>
      </c>
      <c r="G88" s="16" t="s">
        <v>4</v>
      </c>
      <c r="H88" s="41"/>
      <c r="I88" s="41"/>
      <c r="J88" s="41"/>
    </row>
    <row r="89" spans="1:11" hidden="1" x14ac:dyDescent="0.25">
      <c r="A89" s="14" t="s">
        <v>7</v>
      </c>
      <c r="B89" s="15" t="s">
        <v>6</v>
      </c>
      <c r="C89" s="15" t="s">
        <v>6</v>
      </c>
      <c r="D89" s="16" t="s">
        <v>4</v>
      </c>
      <c r="E89" s="16" t="s">
        <v>4</v>
      </c>
      <c r="F89" s="16" t="s">
        <v>4</v>
      </c>
      <c r="G89" s="16" t="s">
        <v>4</v>
      </c>
      <c r="H89" s="41"/>
      <c r="I89" s="41"/>
      <c r="J89" s="41"/>
    </row>
    <row r="90" spans="1:11" hidden="1" x14ac:dyDescent="0.25">
      <c r="A90" s="14" t="s">
        <v>9</v>
      </c>
      <c r="B90" s="15" t="s">
        <v>4</v>
      </c>
      <c r="C90" s="15" t="s">
        <v>4</v>
      </c>
      <c r="D90" s="16" t="s">
        <v>4</v>
      </c>
      <c r="E90" s="16" t="s">
        <v>4</v>
      </c>
      <c r="F90" s="16" t="s">
        <v>4</v>
      </c>
      <c r="G90" s="16" t="s">
        <v>4</v>
      </c>
      <c r="H90" s="41"/>
      <c r="I90" s="41"/>
      <c r="J90" s="41"/>
    </row>
    <row r="91" spans="1:11" hidden="1" x14ac:dyDescent="0.25">
      <c r="A91" s="14" t="s">
        <v>10</v>
      </c>
      <c r="B91" s="15" t="s">
        <v>4</v>
      </c>
      <c r="C91" s="15" t="s">
        <v>4</v>
      </c>
      <c r="D91" s="16"/>
      <c r="E91" s="16" t="s">
        <v>4</v>
      </c>
      <c r="F91" s="16"/>
      <c r="G91" s="16" t="s">
        <v>4</v>
      </c>
      <c r="H91" s="41"/>
      <c r="I91" s="41"/>
      <c r="J91" s="41"/>
    </row>
    <row r="92" spans="1:11" hidden="1" x14ac:dyDescent="0.25">
      <c r="A92" s="14" t="s">
        <v>11</v>
      </c>
      <c r="B92" s="15" t="s">
        <v>4</v>
      </c>
      <c r="C92" s="15" t="s">
        <v>4</v>
      </c>
      <c r="D92" s="16" t="s">
        <v>4</v>
      </c>
      <c r="E92" s="16" t="s">
        <v>4</v>
      </c>
      <c r="F92" s="16"/>
      <c r="G92" s="16"/>
      <c r="H92" s="41"/>
      <c r="I92" s="41"/>
      <c r="J92" s="41"/>
    </row>
    <row r="93" spans="1:11" hidden="1" x14ac:dyDescent="0.25">
      <c r="A93" s="14" t="s">
        <v>12</v>
      </c>
      <c r="B93" s="15" t="s">
        <v>4</v>
      </c>
      <c r="C93" s="15" t="s">
        <v>4</v>
      </c>
      <c r="D93" s="16"/>
      <c r="E93" s="16" t="s">
        <v>4</v>
      </c>
      <c r="F93" s="16" t="s">
        <v>4</v>
      </c>
      <c r="G93" s="16"/>
      <c r="H93" s="41"/>
      <c r="I93" s="41"/>
      <c r="J93" s="41"/>
    </row>
    <row r="94" spans="1:11" hidden="1" x14ac:dyDescent="0.25">
      <c r="A94" s="17" t="s">
        <v>13</v>
      </c>
      <c r="B94" s="15" t="s">
        <v>4</v>
      </c>
      <c r="C94" s="15" t="s">
        <v>4</v>
      </c>
      <c r="D94" s="16"/>
      <c r="E94" s="16"/>
      <c r="F94" s="16"/>
      <c r="G94" s="16" t="s">
        <v>4</v>
      </c>
      <c r="H94" s="41"/>
      <c r="I94" s="41"/>
      <c r="J94" s="41"/>
    </row>
    <row r="95" spans="1:11" hidden="1" x14ac:dyDescent="0.25">
      <c r="A95" s="17" t="s">
        <v>14</v>
      </c>
      <c r="B95" s="15" t="s">
        <v>4</v>
      </c>
      <c r="C95" s="15" t="s">
        <v>4</v>
      </c>
      <c r="D95" s="16"/>
      <c r="E95" s="16" t="s">
        <v>4</v>
      </c>
      <c r="F95" s="16" t="s">
        <v>6</v>
      </c>
      <c r="G95" s="16"/>
      <c r="H95" s="41"/>
      <c r="I95" s="41"/>
      <c r="J95" s="41"/>
    </row>
    <row r="96" spans="1:11" hidden="1" x14ac:dyDescent="0.25">
      <c r="A96" s="14" t="s">
        <v>8</v>
      </c>
      <c r="B96" s="15" t="s">
        <v>4</v>
      </c>
      <c r="C96" s="15" t="s">
        <v>4</v>
      </c>
      <c r="D96" s="16"/>
      <c r="E96" s="16" t="s">
        <v>4</v>
      </c>
      <c r="F96" s="16"/>
      <c r="G96" s="16"/>
      <c r="H96" s="41"/>
      <c r="I96" s="41"/>
      <c r="J96" s="41"/>
    </row>
    <row r="97" spans="1:11" hidden="1" x14ac:dyDescent="0.25">
      <c r="A97" s="14" t="s">
        <v>15</v>
      </c>
      <c r="B97" s="15" t="s">
        <v>4</v>
      </c>
      <c r="C97" s="15" t="s">
        <v>4</v>
      </c>
      <c r="D97" s="16" t="s">
        <v>4</v>
      </c>
      <c r="E97" s="16" t="s">
        <v>4</v>
      </c>
      <c r="F97" s="16" t="s">
        <v>4</v>
      </c>
      <c r="G97" s="16" t="s">
        <v>4</v>
      </c>
      <c r="H97" s="41"/>
      <c r="I97" s="41"/>
      <c r="J97" s="41"/>
    </row>
    <row r="98" spans="1:11" hidden="1" x14ac:dyDescent="0.25">
      <c r="A98" s="14" t="s">
        <v>49</v>
      </c>
      <c r="B98" s="15" t="s">
        <v>4</v>
      </c>
      <c r="C98" s="15" t="s">
        <v>4</v>
      </c>
      <c r="D98" s="16"/>
      <c r="E98" s="16"/>
      <c r="F98" s="16"/>
      <c r="G98" s="16"/>
      <c r="H98" s="41"/>
      <c r="I98" s="41"/>
      <c r="J98" s="41"/>
      <c r="K98" s="38" t="s">
        <v>392</v>
      </c>
    </row>
    <row r="99" spans="1:11" hidden="1" x14ac:dyDescent="0.25">
      <c r="A99" s="14" t="s">
        <v>39</v>
      </c>
      <c r="B99" s="15" t="s">
        <v>4</v>
      </c>
      <c r="C99" s="15" t="s">
        <v>4</v>
      </c>
      <c r="D99" s="16" t="s">
        <v>4</v>
      </c>
      <c r="E99" s="16" t="s">
        <v>4</v>
      </c>
      <c r="F99" s="16" t="s">
        <v>4</v>
      </c>
      <c r="G99" s="16" t="s">
        <v>4</v>
      </c>
      <c r="H99" s="41"/>
      <c r="I99" s="41"/>
      <c r="J99" s="41"/>
    </row>
    <row r="100" spans="1:11" hidden="1" x14ac:dyDescent="0.25">
      <c r="A100" s="14" t="s">
        <v>50</v>
      </c>
      <c r="B100" s="15" t="s">
        <v>4</v>
      </c>
      <c r="C100" s="15" t="s">
        <v>4</v>
      </c>
      <c r="D100" s="16" t="s">
        <v>4</v>
      </c>
      <c r="E100" s="16" t="s">
        <v>4</v>
      </c>
      <c r="F100" s="16"/>
      <c r="G100" s="16" t="s">
        <v>4</v>
      </c>
      <c r="H100" s="41"/>
      <c r="I100" s="41"/>
      <c r="J100" s="41"/>
    </row>
    <row r="101" spans="1:11" hidden="1" x14ac:dyDescent="0.25">
      <c r="A101" s="14" t="s">
        <v>51</v>
      </c>
      <c r="B101" s="15" t="s">
        <v>4</v>
      </c>
      <c r="C101" s="15" t="s">
        <v>4</v>
      </c>
      <c r="D101" s="16"/>
      <c r="E101" s="16"/>
      <c r="F101" s="16"/>
      <c r="G101" s="16"/>
      <c r="H101" s="41"/>
      <c r="I101" s="41"/>
      <c r="J101" s="41"/>
      <c r="K101" s="38" t="s">
        <v>392</v>
      </c>
    </row>
    <row r="102" spans="1:11" hidden="1" x14ac:dyDescent="0.25">
      <c r="A102" s="14" t="s">
        <v>52</v>
      </c>
      <c r="B102" s="15" t="s">
        <v>4</v>
      </c>
      <c r="C102" s="15" t="s">
        <v>4</v>
      </c>
      <c r="D102" s="16" t="s">
        <v>4</v>
      </c>
      <c r="E102" s="16" t="s">
        <v>4</v>
      </c>
      <c r="F102" s="16" t="s">
        <v>4</v>
      </c>
      <c r="G102" s="16" t="s">
        <v>4</v>
      </c>
      <c r="H102" s="41"/>
      <c r="I102" s="41"/>
      <c r="J102" s="41"/>
    </row>
    <row r="103" spans="1:11" hidden="1" x14ac:dyDescent="0.25">
      <c r="A103" s="14" t="s">
        <v>53</v>
      </c>
      <c r="B103" s="15" t="s">
        <v>4</v>
      </c>
      <c r="C103" s="15" t="s">
        <v>4</v>
      </c>
      <c r="D103" s="16" t="s">
        <v>4</v>
      </c>
      <c r="E103" s="16" t="s">
        <v>4</v>
      </c>
      <c r="F103" s="16" t="s">
        <v>4</v>
      </c>
      <c r="G103" s="16" t="s">
        <v>4</v>
      </c>
      <c r="H103" s="41"/>
      <c r="I103" s="41"/>
      <c r="J103" s="41"/>
    </row>
    <row r="104" spans="1:11" hidden="1" x14ac:dyDescent="0.25">
      <c r="A104" s="14" t="s">
        <v>54</v>
      </c>
      <c r="B104" s="15" t="s">
        <v>4</v>
      </c>
      <c r="C104" s="15" t="s">
        <v>4</v>
      </c>
      <c r="D104" s="16" t="s">
        <v>4</v>
      </c>
      <c r="E104" s="16" t="s">
        <v>4</v>
      </c>
      <c r="F104" s="16" t="s">
        <v>4</v>
      </c>
      <c r="G104" s="16" t="s">
        <v>4</v>
      </c>
      <c r="H104" s="41"/>
      <c r="I104" s="41"/>
      <c r="J104" s="41"/>
    </row>
    <row r="105" spans="1:11" hidden="1" x14ac:dyDescent="0.25">
      <c r="A105" s="14" t="s">
        <v>55</v>
      </c>
      <c r="B105" s="15" t="s">
        <v>4</v>
      </c>
      <c r="C105" s="15" t="s">
        <v>4</v>
      </c>
      <c r="D105" s="16"/>
      <c r="E105" s="16" t="s">
        <v>4</v>
      </c>
      <c r="F105" s="16"/>
      <c r="G105" s="16" t="s">
        <v>4</v>
      </c>
      <c r="H105" s="41"/>
      <c r="I105" s="41"/>
      <c r="J105" s="41"/>
      <c r="K105" s="38" t="s">
        <v>392</v>
      </c>
    </row>
    <row r="106" spans="1:11" hidden="1" x14ac:dyDescent="0.25">
      <c r="A106" s="14" t="s">
        <v>26</v>
      </c>
      <c r="B106" s="15" t="s">
        <v>4</v>
      </c>
      <c r="C106" s="15" t="s">
        <v>4</v>
      </c>
      <c r="D106" s="16"/>
      <c r="E106" s="16" t="s">
        <v>4</v>
      </c>
      <c r="F106" s="16"/>
      <c r="G106" s="16"/>
      <c r="H106" s="41"/>
      <c r="I106" s="41"/>
      <c r="J106" s="41"/>
    </row>
    <row r="107" spans="1:11" hidden="1" x14ac:dyDescent="0.25">
      <c r="A107" s="14" t="s">
        <v>56</v>
      </c>
      <c r="B107" s="15" t="s">
        <v>4</v>
      </c>
      <c r="C107" s="15" t="s">
        <v>4</v>
      </c>
      <c r="D107" s="16" t="s">
        <v>4</v>
      </c>
      <c r="E107" s="16" t="s">
        <v>4</v>
      </c>
      <c r="F107" s="16" t="s">
        <v>4</v>
      </c>
      <c r="G107" s="16"/>
      <c r="H107" s="41"/>
      <c r="I107" s="41"/>
      <c r="J107" s="41"/>
    </row>
    <row r="108" spans="1:11" hidden="1" x14ac:dyDescent="0.25">
      <c r="A108" s="14" t="s">
        <v>57</v>
      </c>
      <c r="B108" s="15" t="s">
        <v>4</v>
      </c>
      <c r="C108" s="15" t="s">
        <v>4</v>
      </c>
      <c r="D108" s="16" t="s">
        <v>4</v>
      </c>
      <c r="E108" s="16" t="s">
        <v>4</v>
      </c>
      <c r="F108" s="16" t="s">
        <v>4</v>
      </c>
      <c r="G108" s="16" t="s">
        <v>4</v>
      </c>
      <c r="H108" s="41"/>
      <c r="I108" s="41"/>
      <c r="J108" s="41"/>
    </row>
    <row r="109" spans="1:11" hidden="1" x14ac:dyDescent="0.25">
      <c r="A109" s="14" t="s">
        <v>35</v>
      </c>
      <c r="B109" s="15" t="s">
        <v>4</v>
      </c>
      <c r="C109" s="15" t="s">
        <v>4</v>
      </c>
      <c r="D109" s="16" t="s">
        <v>4</v>
      </c>
      <c r="E109" s="16"/>
      <c r="F109" s="16"/>
      <c r="G109" s="16" t="s">
        <v>4</v>
      </c>
      <c r="H109" s="41"/>
      <c r="I109" s="41"/>
      <c r="J109" s="41"/>
    </row>
    <row r="110" spans="1:11" ht="15.75" hidden="1" thickBot="1" x14ac:dyDescent="0.3">
      <c r="A110" s="26" t="s">
        <v>35</v>
      </c>
      <c r="B110" s="19" t="s">
        <v>4</v>
      </c>
      <c r="C110" s="19" t="s">
        <v>4</v>
      </c>
      <c r="D110" s="20"/>
      <c r="E110" s="20"/>
      <c r="F110" s="20"/>
      <c r="G110" s="16"/>
      <c r="H110" s="41"/>
      <c r="I110" s="41"/>
      <c r="J110" s="41"/>
    </row>
    <row r="111" spans="1:11" ht="15.75" hidden="1" thickBot="1" x14ac:dyDescent="0.3">
      <c r="A111" s="21" t="s">
        <v>22</v>
      </c>
      <c r="B111" s="22">
        <f>COUNTIF(B88:B110,"S")</f>
        <v>22</v>
      </c>
      <c r="C111" s="22">
        <f>COUNTIF(C88:C110,"S")</f>
        <v>22</v>
      </c>
      <c r="D111" s="22">
        <f>COUNTIF(D88:D110,"S")</f>
        <v>12</v>
      </c>
      <c r="E111" s="22">
        <f>COUNTIF(E88:E110,"S")</f>
        <v>17</v>
      </c>
      <c r="F111" s="23">
        <f>COUNTIF(F88:F110,"S")</f>
        <v>10</v>
      </c>
      <c r="G111" s="23">
        <f>COUNTIF(G87:G109,"S")</f>
        <v>15</v>
      </c>
      <c r="H111" s="42"/>
      <c r="I111" s="42"/>
      <c r="J111" s="42"/>
    </row>
    <row r="112" spans="1:11" ht="15.75" hidden="1" thickBot="1" x14ac:dyDescent="0.3">
      <c r="A112" s="21" t="s">
        <v>23</v>
      </c>
      <c r="B112" s="55">
        <f>+B111/$C$85*100</f>
        <v>100</v>
      </c>
      <c r="C112" s="55">
        <f>+C111/$C$85*100</f>
        <v>100</v>
      </c>
      <c r="D112" s="56">
        <f>+D111/$C$85*100</f>
        <v>54.54545454545454</v>
      </c>
      <c r="E112" s="55">
        <f>+E111/$D$85*100</f>
        <v>80.952380952380949</v>
      </c>
      <c r="F112" s="64">
        <f>+F111/$D$85*100</f>
        <v>47.619047619047613</v>
      </c>
      <c r="G112" s="58">
        <f>+G111/$D$85*100</f>
        <v>71.428571428571431</v>
      </c>
      <c r="H112" s="43"/>
      <c r="I112" s="43"/>
      <c r="J112" s="43"/>
    </row>
    <row r="113" spans="1:10" ht="15.75" hidden="1" thickBot="1" x14ac:dyDescent="0.3">
      <c r="A113" s="24"/>
      <c r="B113" s="24"/>
      <c r="C113" s="25"/>
      <c r="D113" s="25"/>
      <c r="E113" s="25"/>
      <c r="F113" s="25"/>
    </row>
    <row r="114" spans="1:10" hidden="1" x14ac:dyDescent="0.25">
      <c r="A114" s="1" t="s">
        <v>58</v>
      </c>
      <c r="B114" s="2" t="s">
        <v>1</v>
      </c>
      <c r="C114" s="3">
        <v>23</v>
      </c>
      <c r="D114" s="3">
        <v>22</v>
      </c>
      <c r="E114" s="4"/>
      <c r="F114" s="5"/>
      <c r="G114" s="5"/>
      <c r="H114" s="39"/>
      <c r="I114" s="39"/>
      <c r="J114" s="39"/>
    </row>
    <row r="115" spans="1:10" ht="15.75" hidden="1" thickBot="1" x14ac:dyDescent="0.3">
      <c r="A115" s="7" t="s">
        <v>2</v>
      </c>
      <c r="B115" s="8">
        <v>43517</v>
      </c>
      <c r="C115" s="9">
        <v>44161</v>
      </c>
      <c r="D115" s="9">
        <v>44313</v>
      </c>
      <c r="E115" s="27"/>
      <c r="F115" s="28"/>
      <c r="G115" s="10"/>
      <c r="H115" s="40"/>
      <c r="I115" s="40"/>
      <c r="J115" s="40"/>
    </row>
    <row r="116" spans="1:10" hidden="1" x14ac:dyDescent="0.25">
      <c r="A116" s="11" t="s">
        <v>3</v>
      </c>
      <c r="B116" s="12" t="s">
        <v>4</v>
      </c>
      <c r="C116" s="12" t="s">
        <v>4</v>
      </c>
      <c r="D116" s="13" t="s">
        <v>4</v>
      </c>
      <c r="E116" s="13"/>
      <c r="F116" s="13"/>
      <c r="G116" s="13"/>
      <c r="H116" s="41"/>
      <c r="I116" s="41"/>
      <c r="J116" s="41"/>
    </row>
    <row r="117" spans="1:10" hidden="1" x14ac:dyDescent="0.25">
      <c r="A117" s="14" t="s">
        <v>25</v>
      </c>
      <c r="B117" s="15" t="s">
        <v>4</v>
      </c>
      <c r="C117" s="15" t="s">
        <v>4</v>
      </c>
      <c r="D117" s="16" t="s">
        <v>6</v>
      </c>
      <c r="E117" s="16"/>
      <c r="F117" s="16"/>
      <c r="G117" s="16"/>
      <c r="H117" s="41"/>
      <c r="I117" s="41"/>
      <c r="J117" s="41"/>
    </row>
    <row r="118" spans="1:10" hidden="1" x14ac:dyDescent="0.25">
      <c r="A118" s="14" t="s">
        <v>7</v>
      </c>
      <c r="B118" s="15" t="s">
        <v>6</v>
      </c>
      <c r="C118" s="15" t="s">
        <v>4</v>
      </c>
      <c r="D118" s="16" t="s">
        <v>4</v>
      </c>
      <c r="E118" s="16"/>
      <c r="F118" s="16"/>
      <c r="G118" s="16"/>
      <c r="H118" s="41"/>
      <c r="I118" s="41"/>
      <c r="J118" s="41"/>
    </row>
    <row r="119" spans="1:10" hidden="1" x14ac:dyDescent="0.25">
      <c r="A119" s="14" t="s">
        <v>9</v>
      </c>
      <c r="B119" s="15" t="s">
        <v>4</v>
      </c>
      <c r="C119" s="15" t="s">
        <v>4</v>
      </c>
      <c r="D119" s="16" t="s">
        <v>4</v>
      </c>
      <c r="E119" s="16"/>
      <c r="F119" s="16"/>
      <c r="G119" s="16"/>
      <c r="H119" s="41"/>
      <c r="I119" s="41"/>
      <c r="J119" s="41"/>
    </row>
    <row r="120" spans="1:10" hidden="1" x14ac:dyDescent="0.25">
      <c r="A120" s="14" t="s">
        <v>10</v>
      </c>
      <c r="B120" s="15" t="s">
        <v>4</v>
      </c>
      <c r="C120" s="15" t="s">
        <v>4</v>
      </c>
      <c r="D120" s="16" t="s">
        <v>4</v>
      </c>
      <c r="E120" s="16"/>
      <c r="F120" s="16"/>
      <c r="G120" s="16"/>
      <c r="H120" s="41"/>
      <c r="I120" s="41"/>
      <c r="J120" s="41"/>
    </row>
    <row r="121" spans="1:10" hidden="1" x14ac:dyDescent="0.25">
      <c r="A121" s="14" t="s">
        <v>11</v>
      </c>
      <c r="B121" s="15" t="s">
        <v>4</v>
      </c>
      <c r="C121" s="15"/>
      <c r="D121" s="16" t="s">
        <v>4</v>
      </c>
      <c r="E121" s="16"/>
      <c r="F121" s="16"/>
      <c r="G121" s="16"/>
      <c r="H121" s="41"/>
      <c r="I121" s="41"/>
      <c r="J121" s="41"/>
    </row>
    <row r="122" spans="1:10" hidden="1" x14ac:dyDescent="0.25">
      <c r="A122" s="14" t="s">
        <v>59</v>
      </c>
      <c r="B122" s="15" t="s">
        <v>4</v>
      </c>
      <c r="C122" s="15" t="s">
        <v>4</v>
      </c>
      <c r="D122" s="16" t="s">
        <v>4</v>
      </c>
      <c r="E122" s="16"/>
      <c r="F122" s="16"/>
      <c r="G122" s="16"/>
      <c r="H122" s="41"/>
      <c r="I122" s="41"/>
      <c r="J122" s="41"/>
    </row>
    <row r="123" spans="1:10" hidden="1" x14ac:dyDescent="0.25">
      <c r="A123" s="14" t="s">
        <v>13</v>
      </c>
      <c r="B123" s="15" t="s">
        <v>4</v>
      </c>
      <c r="C123" s="15" t="s">
        <v>60</v>
      </c>
      <c r="D123" s="16"/>
      <c r="E123" s="16"/>
      <c r="F123" s="16"/>
      <c r="G123" s="16"/>
      <c r="H123" s="41"/>
      <c r="I123" s="41"/>
      <c r="J123" s="41"/>
    </row>
    <row r="124" spans="1:10" hidden="1" x14ac:dyDescent="0.25">
      <c r="A124" s="17" t="s">
        <v>14</v>
      </c>
      <c r="B124" s="15" t="s">
        <v>4</v>
      </c>
      <c r="C124" s="15"/>
      <c r="D124" s="16" t="s">
        <v>6</v>
      </c>
      <c r="E124" s="16"/>
      <c r="F124" s="16"/>
      <c r="G124" s="16"/>
      <c r="H124" s="41"/>
      <c r="I124" s="41"/>
      <c r="J124" s="41"/>
    </row>
    <row r="125" spans="1:10" hidden="1" x14ac:dyDescent="0.25">
      <c r="A125" s="14" t="s">
        <v>8</v>
      </c>
      <c r="B125" s="15" t="s">
        <v>4</v>
      </c>
      <c r="C125" s="15"/>
      <c r="D125" s="16"/>
      <c r="E125" s="16"/>
      <c r="F125" s="16"/>
      <c r="G125" s="16"/>
      <c r="H125" s="41"/>
      <c r="I125" s="41"/>
      <c r="J125" s="41"/>
    </row>
    <row r="126" spans="1:10" hidden="1" x14ac:dyDescent="0.25">
      <c r="A126" s="14" t="s">
        <v>15</v>
      </c>
      <c r="B126" s="15" t="s">
        <v>4</v>
      </c>
      <c r="C126" s="15" t="s">
        <v>4</v>
      </c>
      <c r="D126" s="16" t="s">
        <v>4</v>
      </c>
      <c r="E126" s="16"/>
      <c r="F126" s="16"/>
      <c r="G126" s="16"/>
      <c r="H126" s="41"/>
      <c r="I126" s="41"/>
      <c r="J126" s="41"/>
    </row>
    <row r="127" spans="1:10" hidden="1" x14ac:dyDescent="0.25">
      <c r="A127" s="14" t="s">
        <v>61</v>
      </c>
      <c r="B127" s="15" t="s">
        <v>4</v>
      </c>
      <c r="C127" s="15"/>
      <c r="D127" s="16" t="s">
        <v>4</v>
      </c>
      <c r="E127" s="16"/>
      <c r="F127" s="16"/>
      <c r="G127" s="16"/>
      <c r="H127" s="41"/>
      <c r="I127" s="41"/>
      <c r="J127" s="41"/>
    </row>
    <row r="128" spans="1:10" hidden="1" x14ac:dyDescent="0.25">
      <c r="A128" s="14" t="s">
        <v>62</v>
      </c>
      <c r="B128" s="15" t="s">
        <v>4</v>
      </c>
      <c r="C128" s="15"/>
      <c r="D128" s="16"/>
      <c r="E128" s="16"/>
      <c r="F128" s="16"/>
      <c r="G128" s="16"/>
      <c r="H128" s="41"/>
      <c r="I128" s="41"/>
      <c r="J128" s="41"/>
    </row>
    <row r="129" spans="1:10" hidden="1" x14ac:dyDescent="0.25">
      <c r="A129" s="14" t="s">
        <v>63</v>
      </c>
      <c r="B129" s="15" t="s">
        <v>4</v>
      </c>
      <c r="C129" s="15"/>
      <c r="D129" s="16"/>
      <c r="E129" s="16"/>
      <c r="F129" s="16"/>
      <c r="G129" s="16"/>
      <c r="H129" s="41"/>
      <c r="I129" s="41"/>
      <c r="J129" s="41"/>
    </row>
    <row r="130" spans="1:10" hidden="1" x14ac:dyDescent="0.25">
      <c r="A130" s="14" t="s">
        <v>64</v>
      </c>
      <c r="B130" s="15" t="s">
        <v>4</v>
      </c>
      <c r="C130" s="15" t="s">
        <v>4</v>
      </c>
      <c r="D130" s="16"/>
      <c r="E130" s="16"/>
      <c r="F130" s="16"/>
      <c r="G130" s="16"/>
      <c r="H130" s="41"/>
      <c r="I130" s="41"/>
      <c r="J130" s="41"/>
    </row>
    <row r="131" spans="1:10" hidden="1" x14ac:dyDescent="0.25">
      <c r="A131" s="14" t="s">
        <v>65</v>
      </c>
      <c r="B131" s="15" t="s">
        <v>4</v>
      </c>
      <c r="C131" s="15"/>
      <c r="D131" s="16"/>
      <c r="E131" s="16"/>
      <c r="F131" s="16"/>
      <c r="G131" s="16"/>
      <c r="H131" s="41"/>
      <c r="I131" s="41"/>
      <c r="J131" s="41"/>
    </row>
    <row r="132" spans="1:10" hidden="1" x14ac:dyDescent="0.25">
      <c r="A132" s="14" t="s">
        <v>66</v>
      </c>
      <c r="B132" s="15" t="s">
        <v>4</v>
      </c>
      <c r="C132" s="15"/>
      <c r="D132" s="16"/>
      <c r="E132" s="16"/>
      <c r="F132" s="16"/>
      <c r="G132" s="16"/>
      <c r="H132" s="41"/>
      <c r="I132" s="41"/>
      <c r="J132" s="41"/>
    </row>
    <row r="133" spans="1:10" hidden="1" x14ac:dyDescent="0.25">
      <c r="A133" s="14" t="s">
        <v>67</v>
      </c>
      <c r="B133" s="15" t="s">
        <v>4</v>
      </c>
      <c r="C133" s="15" t="s">
        <v>4</v>
      </c>
      <c r="D133" s="16" t="s">
        <v>4</v>
      </c>
      <c r="E133" s="16"/>
      <c r="F133" s="16"/>
      <c r="G133" s="16"/>
      <c r="H133" s="41"/>
      <c r="I133" s="41"/>
      <c r="J133" s="41"/>
    </row>
    <row r="134" spans="1:10" hidden="1" x14ac:dyDescent="0.25">
      <c r="A134" s="14" t="s">
        <v>68</v>
      </c>
      <c r="B134" s="15" t="s">
        <v>4</v>
      </c>
      <c r="C134" s="15"/>
      <c r="D134" s="16"/>
      <c r="E134" s="16"/>
      <c r="F134" s="16"/>
      <c r="G134" s="16"/>
      <c r="H134" s="41"/>
      <c r="I134" s="41"/>
      <c r="J134" s="41"/>
    </row>
    <row r="135" spans="1:10" hidden="1" x14ac:dyDescent="0.25">
      <c r="A135" s="14" t="s">
        <v>69</v>
      </c>
      <c r="B135" s="15" t="s">
        <v>4</v>
      </c>
      <c r="C135" s="15" t="s">
        <v>4</v>
      </c>
      <c r="D135" s="16" t="s">
        <v>4</v>
      </c>
      <c r="E135" s="16"/>
      <c r="F135" s="16"/>
      <c r="G135" s="16"/>
      <c r="H135" s="41"/>
      <c r="I135" s="41"/>
      <c r="J135" s="41"/>
    </row>
    <row r="136" spans="1:10" hidden="1" x14ac:dyDescent="0.25">
      <c r="A136" s="14" t="s">
        <v>70</v>
      </c>
      <c r="B136" s="15" t="s">
        <v>4</v>
      </c>
      <c r="C136" s="15" t="s">
        <v>4</v>
      </c>
      <c r="D136" s="16" t="s">
        <v>4</v>
      </c>
      <c r="E136" s="16"/>
      <c r="F136" s="16"/>
      <c r="G136" s="16"/>
      <c r="H136" s="41"/>
      <c r="I136" s="41"/>
      <c r="J136" s="41"/>
    </row>
    <row r="137" spans="1:10" hidden="1" x14ac:dyDescent="0.25">
      <c r="A137" s="17" t="s">
        <v>35</v>
      </c>
      <c r="B137" s="15" t="s">
        <v>4</v>
      </c>
      <c r="C137" s="15" t="s">
        <v>4</v>
      </c>
      <c r="D137" s="16"/>
      <c r="E137" s="16"/>
      <c r="F137" s="16"/>
      <c r="G137" s="16"/>
      <c r="H137" s="41"/>
      <c r="I137" s="41"/>
      <c r="J137" s="41"/>
    </row>
    <row r="138" spans="1:10" hidden="1" x14ac:dyDescent="0.25">
      <c r="A138" s="17" t="s">
        <v>35</v>
      </c>
      <c r="B138" s="15" t="s">
        <v>4</v>
      </c>
      <c r="C138" s="15"/>
      <c r="D138" s="16"/>
      <c r="E138" s="16"/>
      <c r="F138" s="16"/>
      <c r="G138" s="16"/>
      <c r="H138" s="41"/>
      <c r="I138" s="41"/>
      <c r="J138" s="41"/>
    </row>
    <row r="139" spans="1:10" hidden="1" x14ac:dyDescent="0.25">
      <c r="A139" s="17" t="s">
        <v>47</v>
      </c>
      <c r="B139" s="15" t="s">
        <v>4</v>
      </c>
      <c r="C139" s="15"/>
      <c r="D139" s="16" t="s">
        <v>4</v>
      </c>
      <c r="E139" s="16"/>
      <c r="F139" s="16"/>
      <c r="G139" s="16"/>
      <c r="H139" s="41"/>
      <c r="I139" s="41"/>
      <c r="J139" s="41"/>
    </row>
    <row r="140" spans="1:10" hidden="1" x14ac:dyDescent="0.25">
      <c r="A140" s="17" t="s">
        <v>35</v>
      </c>
      <c r="B140" s="15" t="s">
        <v>4</v>
      </c>
      <c r="C140" s="15" t="s">
        <v>4</v>
      </c>
      <c r="D140" s="16" t="s">
        <v>4</v>
      </c>
      <c r="E140" s="16"/>
      <c r="F140" s="16"/>
      <c r="G140" s="16"/>
      <c r="H140" s="41"/>
      <c r="I140" s="41"/>
      <c r="J140" s="41"/>
    </row>
    <row r="141" spans="1:10" ht="15.75" hidden="1" thickBot="1" x14ac:dyDescent="0.3">
      <c r="A141" s="18" t="s">
        <v>35</v>
      </c>
      <c r="B141" s="19" t="s">
        <v>4</v>
      </c>
      <c r="C141" s="19"/>
      <c r="D141" s="20" t="s">
        <v>4</v>
      </c>
      <c r="E141" s="20"/>
      <c r="F141" s="20"/>
      <c r="G141" s="16"/>
      <c r="H141" s="41"/>
      <c r="I141" s="41"/>
      <c r="J141" s="41"/>
    </row>
    <row r="142" spans="1:10" ht="15.75" hidden="1" thickBot="1" x14ac:dyDescent="0.3">
      <c r="A142" s="21" t="s">
        <v>71</v>
      </c>
      <c r="B142" s="22">
        <f>COUNTIF(B119:B141,"S")</f>
        <v>23</v>
      </c>
      <c r="C142" s="22">
        <f>COUNTIF(C119:C141,"S")</f>
        <v>10</v>
      </c>
      <c r="D142" s="22">
        <f>COUNTIF(D119:D141,"S")</f>
        <v>12</v>
      </c>
      <c r="E142" s="22">
        <f>COUNTIF(E119:E141,"S")</f>
        <v>0</v>
      </c>
      <c r="F142" s="23">
        <f>COUNTIF(F119:F141,"S")</f>
        <v>0</v>
      </c>
      <c r="G142" s="23">
        <f>COUNTIF(G116:G138,"S")</f>
        <v>0</v>
      </c>
      <c r="H142" s="42"/>
      <c r="I142" s="42"/>
      <c r="J142" s="42"/>
    </row>
    <row r="143" spans="1:10" ht="15.75" hidden="1" thickBot="1" x14ac:dyDescent="0.3">
      <c r="A143" s="21" t="s">
        <v>23</v>
      </c>
      <c r="B143" s="55">
        <f>+B142/$C$114*100</f>
        <v>100</v>
      </c>
      <c r="C143" s="64">
        <f>+C142/$C$114*100</f>
        <v>43.478260869565219</v>
      </c>
      <c r="D143" s="56">
        <f>+D142/$D$114*100</f>
        <v>54.54545454545454</v>
      </c>
      <c r="E143" s="55">
        <f>+E142/$C$114*100</f>
        <v>0</v>
      </c>
      <c r="F143" s="55">
        <f>+F142/$C$114*100</f>
        <v>0</v>
      </c>
      <c r="G143" s="57">
        <f>+G142/$C$29*100</f>
        <v>0</v>
      </c>
      <c r="H143" s="43"/>
      <c r="I143" s="43"/>
      <c r="J143" s="43"/>
    </row>
    <row r="144" spans="1:10" ht="15.75" hidden="1" thickBot="1" x14ac:dyDescent="0.3">
      <c r="A144" s="24"/>
      <c r="B144" s="24"/>
      <c r="C144" s="25"/>
      <c r="D144" s="25"/>
      <c r="E144" s="25"/>
      <c r="F144" s="25"/>
    </row>
    <row r="145" spans="1:10" hidden="1" x14ac:dyDescent="0.25">
      <c r="A145" s="1" t="s">
        <v>72</v>
      </c>
      <c r="B145" s="2" t="s">
        <v>1</v>
      </c>
      <c r="C145" s="3">
        <v>22</v>
      </c>
      <c r="D145" s="3">
        <v>21</v>
      </c>
      <c r="E145" s="4"/>
      <c r="F145" s="5"/>
      <c r="G145" s="5"/>
      <c r="H145" s="39"/>
      <c r="I145" s="39"/>
      <c r="J145" s="39"/>
    </row>
    <row r="146" spans="1:10" ht="15.75" hidden="1" thickBot="1" x14ac:dyDescent="0.3">
      <c r="A146" s="7" t="s">
        <v>2</v>
      </c>
      <c r="B146" s="8">
        <v>43531</v>
      </c>
      <c r="C146" s="9">
        <v>44273</v>
      </c>
      <c r="D146" s="9">
        <v>44369</v>
      </c>
      <c r="E146" s="27"/>
      <c r="F146" s="28"/>
      <c r="G146" s="10"/>
      <c r="H146" s="40"/>
      <c r="I146" s="40"/>
      <c r="J146" s="40"/>
    </row>
    <row r="147" spans="1:10" hidden="1" x14ac:dyDescent="0.25">
      <c r="A147" s="11" t="s">
        <v>3</v>
      </c>
      <c r="B147" s="12" t="s">
        <v>4</v>
      </c>
      <c r="C147" s="13" t="s">
        <v>4</v>
      </c>
      <c r="D147" s="13" t="s">
        <v>4</v>
      </c>
      <c r="E147" s="13"/>
      <c r="F147" s="13"/>
      <c r="G147" s="13"/>
      <c r="H147" s="41"/>
      <c r="I147" s="41"/>
      <c r="J147" s="41"/>
    </row>
    <row r="148" spans="1:10" hidden="1" x14ac:dyDescent="0.25">
      <c r="A148" s="14" t="s">
        <v>25</v>
      </c>
      <c r="B148" s="15" t="s">
        <v>4</v>
      </c>
      <c r="C148" s="16" t="s">
        <v>6</v>
      </c>
      <c r="D148" s="16" t="s">
        <v>6</v>
      </c>
      <c r="E148" s="16"/>
      <c r="F148" s="16"/>
      <c r="G148" s="16"/>
      <c r="H148" s="41"/>
      <c r="I148" s="41"/>
      <c r="J148" s="41"/>
    </row>
    <row r="149" spans="1:10" hidden="1" x14ac:dyDescent="0.25">
      <c r="A149" s="14" t="s">
        <v>7</v>
      </c>
      <c r="B149" s="15" t="s">
        <v>6</v>
      </c>
      <c r="C149" s="16" t="s">
        <v>4</v>
      </c>
      <c r="D149" s="16" t="s">
        <v>4</v>
      </c>
      <c r="E149" s="16"/>
      <c r="F149" s="16"/>
      <c r="G149" s="16"/>
      <c r="H149" s="41"/>
      <c r="I149" s="41"/>
      <c r="J149" s="41"/>
    </row>
    <row r="150" spans="1:10" hidden="1" x14ac:dyDescent="0.25">
      <c r="A150" s="14" t="s">
        <v>9</v>
      </c>
      <c r="B150" s="15" t="s">
        <v>4</v>
      </c>
      <c r="C150" s="16" t="s">
        <v>4</v>
      </c>
      <c r="D150" s="16" t="s">
        <v>4</v>
      </c>
      <c r="E150" s="16"/>
      <c r="F150" s="16"/>
      <c r="G150" s="16"/>
      <c r="H150" s="41"/>
      <c r="I150" s="41"/>
      <c r="J150" s="41"/>
    </row>
    <row r="151" spans="1:10" hidden="1" x14ac:dyDescent="0.25">
      <c r="A151" s="14" t="s">
        <v>10</v>
      </c>
      <c r="B151" s="15" t="s">
        <v>4</v>
      </c>
      <c r="C151" s="16" t="s">
        <v>4</v>
      </c>
      <c r="D151" s="16"/>
      <c r="E151" s="16"/>
      <c r="F151" s="16"/>
      <c r="G151" s="16"/>
      <c r="H151" s="41"/>
      <c r="I151" s="41"/>
      <c r="J151" s="41"/>
    </row>
    <row r="152" spans="1:10" hidden="1" x14ac:dyDescent="0.25">
      <c r="A152" s="14" t="s">
        <v>11</v>
      </c>
      <c r="B152" s="15" t="s">
        <v>4</v>
      </c>
      <c r="C152" s="16" t="s">
        <v>4</v>
      </c>
      <c r="D152" s="16"/>
      <c r="E152" s="16"/>
      <c r="F152" s="16"/>
      <c r="G152" s="16"/>
      <c r="H152" s="41"/>
      <c r="I152" s="41"/>
      <c r="J152" s="41"/>
    </row>
    <row r="153" spans="1:10" hidden="1" x14ac:dyDescent="0.25">
      <c r="A153" s="14" t="s">
        <v>59</v>
      </c>
      <c r="B153" s="15" t="s">
        <v>4</v>
      </c>
      <c r="C153" s="16" t="s">
        <v>4</v>
      </c>
      <c r="D153" s="16"/>
      <c r="E153" s="16"/>
      <c r="F153" s="16"/>
      <c r="G153" s="16"/>
      <c r="H153" s="41"/>
      <c r="I153" s="41"/>
      <c r="J153" s="41"/>
    </row>
    <row r="154" spans="1:10" hidden="1" x14ac:dyDescent="0.25">
      <c r="A154" s="14" t="s">
        <v>13</v>
      </c>
      <c r="B154" s="15" t="s">
        <v>4</v>
      </c>
      <c r="C154" s="16" t="s">
        <v>4</v>
      </c>
      <c r="D154" s="16" t="s">
        <v>4</v>
      </c>
      <c r="E154" s="16"/>
      <c r="F154" s="16"/>
      <c r="G154" s="16"/>
      <c r="H154" s="41"/>
      <c r="I154" s="41"/>
      <c r="J154" s="41"/>
    </row>
    <row r="155" spans="1:10" hidden="1" x14ac:dyDescent="0.25">
      <c r="A155" s="14" t="s">
        <v>14</v>
      </c>
      <c r="B155" s="15" t="s">
        <v>4</v>
      </c>
      <c r="C155" s="16" t="s">
        <v>4</v>
      </c>
      <c r="D155" s="16"/>
      <c r="E155" s="16"/>
      <c r="F155" s="16"/>
      <c r="G155" s="16"/>
      <c r="H155" s="41"/>
      <c r="I155" s="41"/>
      <c r="J155" s="41"/>
    </row>
    <row r="156" spans="1:10" hidden="1" x14ac:dyDescent="0.25">
      <c r="A156" s="14" t="s">
        <v>8</v>
      </c>
      <c r="B156" s="15" t="s">
        <v>4</v>
      </c>
      <c r="C156" s="16"/>
      <c r="D156" s="16"/>
      <c r="E156" s="16"/>
      <c r="F156" s="16"/>
      <c r="G156" s="16"/>
      <c r="H156" s="41"/>
      <c r="I156" s="41"/>
      <c r="J156" s="41"/>
    </row>
    <row r="157" spans="1:10" hidden="1" x14ac:dyDescent="0.25">
      <c r="A157" s="14" t="s">
        <v>15</v>
      </c>
      <c r="B157" s="15" t="s">
        <v>4</v>
      </c>
      <c r="C157" s="16" t="s">
        <v>4</v>
      </c>
      <c r="D157" s="16" t="s">
        <v>4</v>
      </c>
      <c r="E157" s="16"/>
      <c r="F157" s="16"/>
      <c r="G157" s="16"/>
      <c r="H157" s="41"/>
      <c r="I157" s="41"/>
      <c r="J157" s="41"/>
    </row>
    <row r="158" spans="1:10" hidden="1" x14ac:dyDescent="0.25">
      <c r="A158" s="14" t="s">
        <v>73</v>
      </c>
      <c r="B158" s="15" t="s">
        <v>4</v>
      </c>
      <c r="C158" s="16" t="s">
        <v>4</v>
      </c>
      <c r="D158" s="16" t="s">
        <v>4</v>
      </c>
      <c r="E158" s="16"/>
      <c r="F158" s="16"/>
      <c r="G158" s="16"/>
      <c r="H158" s="41"/>
      <c r="I158" s="41"/>
      <c r="J158" s="41"/>
    </row>
    <row r="159" spans="1:10" hidden="1" x14ac:dyDescent="0.25">
      <c r="A159" s="14" t="s">
        <v>74</v>
      </c>
      <c r="B159" s="15" t="s">
        <v>4</v>
      </c>
      <c r="C159" s="16" t="s">
        <v>4</v>
      </c>
      <c r="D159" s="16"/>
      <c r="E159" s="16"/>
      <c r="F159" s="16"/>
      <c r="G159" s="16"/>
      <c r="H159" s="41"/>
      <c r="I159" s="41"/>
      <c r="J159" s="41"/>
    </row>
    <row r="160" spans="1:10" hidden="1" x14ac:dyDescent="0.25">
      <c r="A160" s="14" t="s">
        <v>75</v>
      </c>
      <c r="B160" s="15" t="s">
        <v>4</v>
      </c>
      <c r="C160" s="16" t="s">
        <v>4</v>
      </c>
      <c r="D160" s="16"/>
      <c r="E160" s="16"/>
      <c r="F160" s="16"/>
      <c r="G160" s="16"/>
      <c r="H160" s="41"/>
      <c r="I160" s="41"/>
      <c r="J160" s="41"/>
    </row>
    <row r="161" spans="1:11" hidden="1" x14ac:dyDescent="0.25">
      <c r="A161" s="14" t="s">
        <v>76</v>
      </c>
      <c r="B161" s="15" t="s">
        <v>4</v>
      </c>
      <c r="C161" s="16"/>
      <c r="D161" s="16"/>
      <c r="E161" s="16"/>
      <c r="F161" s="16"/>
      <c r="G161" s="16"/>
      <c r="H161" s="41"/>
      <c r="I161" s="41"/>
      <c r="J161" s="41"/>
      <c r="K161" s="38" t="s">
        <v>104</v>
      </c>
    </row>
    <row r="162" spans="1:11" hidden="1" x14ac:dyDescent="0.25">
      <c r="A162" s="14" t="s">
        <v>77</v>
      </c>
      <c r="B162" s="15" t="s">
        <v>4</v>
      </c>
      <c r="C162" s="16" t="s">
        <v>4</v>
      </c>
      <c r="D162" s="16" t="s">
        <v>4</v>
      </c>
      <c r="E162" s="16"/>
      <c r="F162" s="16"/>
      <c r="G162" s="16"/>
      <c r="H162" s="41"/>
      <c r="I162" s="41"/>
      <c r="J162" s="41"/>
    </row>
    <row r="163" spans="1:11" hidden="1" x14ac:dyDescent="0.25">
      <c r="A163" s="14" t="s">
        <v>78</v>
      </c>
      <c r="B163" s="15" t="s">
        <v>4</v>
      </c>
      <c r="C163" s="16" t="s">
        <v>4</v>
      </c>
      <c r="D163" s="16" t="s">
        <v>4</v>
      </c>
      <c r="E163" s="16"/>
      <c r="F163" s="16"/>
      <c r="G163" s="16"/>
      <c r="H163" s="41"/>
      <c r="I163" s="41"/>
      <c r="J163" s="41"/>
    </row>
    <row r="164" spans="1:11" hidden="1" x14ac:dyDescent="0.25">
      <c r="A164" s="14" t="s">
        <v>79</v>
      </c>
      <c r="B164" s="15" t="s">
        <v>4</v>
      </c>
      <c r="C164" s="16"/>
      <c r="D164" s="16"/>
      <c r="E164" s="16"/>
      <c r="F164" s="16"/>
      <c r="G164" s="16"/>
      <c r="H164" s="41"/>
      <c r="I164" s="41"/>
      <c r="J164" s="41"/>
    </row>
    <row r="165" spans="1:11" hidden="1" x14ac:dyDescent="0.25">
      <c r="A165" s="14" t="s">
        <v>80</v>
      </c>
      <c r="B165" s="15" t="s">
        <v>4</v>
      </c>
      <c r="C165" s="16" t="s">
        <v>4</v>
      </c>
      <c r="D165" s="16"/>
      <c r="E165" s="16"/>
      <c r="F165" s="16"/>
      <c r="G165" s="16"/>
      <c r="H165" s="41"/>
      <c r="I165" s="41"/>
      <c r="J165" s="41"/>
    </row>
    <row r="166" spans="1:11" hidden="1" x14ac:dyDescent="0.25">
      <c r="A166" s="14" t="s">
        <v>81</v>
      </c>
      <c r="B166" s="15" t="s">
        <v>4</v>
      </c>
      <c r="C166" s="16" t="s">
        <v>4</v>
      </c>
      <c r="D166" s="16" t="s">
        <v>4</v>
      </c>
      <c r="E166" s="16"/>
      <c r="F166" s="16"/>
      <c r="G166" s="16"/>
      <c r="H166" s="41"/>
      <c r="I166" s="41"/>
      <c r="J166" s="41"/>
    </row>
    <row r="167" spans="1:11" hidden="1" x14ac:dyDescent="0.25">
      <c r="A167" s="14" t="s">
        <v>82</v>
      </c>
      <c r="B167" s="15" t="s">
        <v>4</v>
      </c>
      <c r="C167" s="16"/>
      <c r="D167" s="16" t="s">
        <v>4</v>
      </c>
      <c r="E167" s="16"/>
      <c r="F167" s="16"/>
      <c r="G167" s="16"/>
      <c r="H167" s="41"/>
      <c r="I167" s="41"/>
      <c r="J167" s="41"/>
    </row>
    <row r="168" spans="1:11" hidden="1" x14ac:dyDescent="0.25">
      <c r="A168" s="14" t="s">
        <v>83</v>
      </c>
      <c r="B168" s="15" t="s">
        <v>4</v>
      </c>
      <c r="C168" s="16"/>
      <c r="D168" s="16" t="s">
        <v>4</v>
      </c>
      <c r="E168" s="16"/>
      <c r="F168" s="16"/>
      <c r="G168" s="16"/>
      <c r="H168" s="41"/>
      <c r="I168" s="41"/>
      <c r="J168" s="41"/>
    </row>
    <row r="169" spans="1:11" hidden="1" x14ac:dyDescent="0.25">
      <c r="A169" s="14" t="s">
        <v>84</v>
      </c>
      <c r="B169" s="15" t="s">
        <v>4</v>
      </c>
      <c r="C169" s="16" t="s">
        <v>4</v>
      </c>
      <c r="D169" s="16" t="s">
        <v>4</v>
      </c>
      <c r="E169" s="16"/>
      <c r="F169" s="16"/>
      <c r="G169" s="16"/>
      <c r="H169" s="41"/>
      <c r="I169" s="41"/>
      <c r="J169" s="41"/>
    </row>
    <row r="170" spans="1:11" hidden="1" x14ac:dyDescent="0.25">
      <c r="A170" s="14" t="s">
        <v>85</v>
      </c>
      <c r="B170" s="15" t="s">
        <v>4</v>
      </c>
      <c r="C170" s="16"/>
      <c r="D170" s="16"/>
      <c r="E170" s="16"/>
      <c r="F170" s="16"/>
      <c r="G170" s="16"/>
      <c r="H170" s="41"/>
      <c r="I170" s="41"/>
      <c r="J170" s="41"/>
    </row>
    <row r="171" spans="1:11" hidden="1" x14ac:dyDescent="0.25">
      <c r="A171" s="14" t="s">
        <v>86</v>
      </c>
      <c r="B171" s="15" t="s">
        <v>4</v>
      </c>
      <c r="C171" s="16" t="s">
        <v>4</v>
      </c>
      <c r="D171" s="16"/>
      <c r="E171" s="16"/>
      <c r="F171" s="16"/>
      <c r="G171" s="16"/>
      <c r="H171" s="41"/>
      <c r="I171" s="41"/>
      <c r="J171" s="41"/>
    </row>
    <row r="172" spans="1:11" hidden="1" x14ac:dyDescent="0.25">
      <c r="A172" s="14" t="s">
        <v>47</v>
      </c>
      <c r="B172" s="15" t="s">
        <v>4</v>
      </c>
      <c r="C172" s="16" t="s">
        <v>87</v>
      </c>
      <c r="D172" s="16" t="s">
        <v>4</v>
      </c>
      <c r="E172" s="16"/>
      <c r="F172" s="16"/>
      <c r="G172" s="16"/>
      <c r="H172" s="41"/>
      <c r="I172" s="41"/>
      <c r="J172" s="41"/>
    </row>
    <row r="173" spans="1:11" ht="15.75" hidden="1" thickBot="1" x14ac:dyDescent="0.3">
      <c r="A173" s="29" t="s">
        <v>88</v>
      </c>
      <c r="B173" s="15"/>
      <c r="C173" s="15" t="s">
        <v>4</v>
      </c>
      <c r="D173" s="15"/>
      <c r="E173" s="15"/>
      <c r="F173" s="15"/>
      <c r="G173" s="16"/>
      <c r="H173" s="41"/>
      <c r="I173" s="41"/>
      <c r="J173" s="41"/>
    </row>
    <row r="174" spans="1:11" ht="15.75" hidden="1" thickBot="1" x14ac:dyDescent="0.3">
      <c r="A174" s="21" t="s">
        <v>22</v>
      </c>
      <c r="B174" s="22">
        <f>COUNTIF(B151:B173,"S")</f>
        <v>22</v>
      </c>
      <c r="C174" s="22">
        <f>COUNTIF(C151:C173,"S")</f>
        <v>16</v>
      </c>
      <c r="D174" s="22">
        <f>COUNTIF(D151:D173,"S")</f>
        <v>10</v>
      </c>
      <c r="E174" s="22">
        <f>COUNTIF(E151:E173,"S")</f>
        <v>0</v>
      </c>
      <c r="F174" s="23">
        <f>COUNTIF(F151:F173,"S")</f>
        <v>0</v>
      </c>
      <c r="G174" s="23">
        <f>COUNTIF(G147:G169,"S")</f>
        <v>0</v>
      </c>
      <c r="H174" s="42"/>
      <c r="I174" s="42"/>
      <c r="J174" s="42"/>
    </row>
    <row r="175" spans="1:11" ht="15.75" hidden="1" thickBot="1" x14ac:dyDescent="0.3">
      <c r="A175" s="21" t="s">
        <v>23</v>
      </c>
      <c r="B175" s="55">
        <f>+B174/$C$145*100</f>
        <v>100</v>
      </c>
      <c r="C175" s="56">
        <f>+C174/$D$145*100</f>
        <v>76.19047619047619</v>
      </c>
      <c r="D175" s="64">
        <f>+D174/$D$145*100</f>
        <v>47.619047619047613</v>
      </c>
      <c r="E175" s="55">
        <f>+E174/$C$145*100</f>
        <v>0</v>
      </c>
      <c r="F175" s="55">
        <f>+F174/$C$145*100</f>
        <v>0</v>
      </c>
      <c r="G175" s="57">
        <f>+G174/$C$29*100</f>
        <v>0</v>
      </c>
      <c r="H175" s="43"/>
      <c r="I175" s="43"/>
      <c r="J175" s="43"/>
    </row>
    <row r="176" spans="1:11" ht="15.75" hidden="1" thickBot="1" x14ac:dyDescent="0.3">
      <c r="A176" s="24"/>
      <c r="B176" s="24"/>
      <c r="C176" s="25"/>
      <c r="D176" s="25"/>
      <c r="E176" s="25"/>
      <c r="F176" s="25"/>
    </row>
    <row r="177" spans="1:10" hidden="1" x14ac:dyDescent="0.25">
      <c r="A177" s="1" t="s">
        <v>89</v>
      </c>
      <c r="B177" s="2" t="s">
        <v>1</v>
      </c>
      <c r="C177" s="3">
        <v>22</v>
      </c>
      <c r="D177" s="3">
        <v>21</v>
      </c>
      <c r="E177" s="4"/>
      <c r="F177" s="5"/>
      <c r="G177" s="5"/>
      <c r="H177" s="39"/>
      <c r="I177" s="39"/>
      <c r="J177" s="39"/>
    </row>
    <row r="178" spans="1:10" ht="15.75" hidden="1" thickBot="1" x14ac:dyDescent="0.3">
      <c r="A178" s="7" t="s">
        <v>2</v>
      </c>
      <c r="B178" s="8">
        <v>43521</v>
      </c>
      <c r="C178" s="9">
        <v>44313</v>
      </c>
      <c r="D178" s="27"/>
      <c r="E178" s="27"/>
      <c r="F178" s="28"/>
      <c r="G178" s="28"/>
      <c r="H178" s="41"/>
      <c r="I178" s="41"/>
      <c r="J178" s="41"/>
    </row>
    <row r="179" spans="1:10" hidden="1" x14ac:dyDescent="0.25">
      <c r="A179" s="11" t="s">
        <v>3</v>
      </c>
      <c r="B179" s="12" t="s">
        <v>4</v>
      </c>
      <c r="C179" s="13" t="s">
        <v>4</v>
      </c>
      <c r="D179" s="13"/>
      <c r="E179" s="13"/>
      <c r="F179" s="13"/>
      <c r="G179" s="13"/>
      <c r="H179" s="41"/>
      <c r="I179" s="41"/>
      <c r="J179" s="41"/>
    </row>
    <row r="180" spans="1:10" hidden="1" x14ac:dyDescent="0.25">
      <c r="A180" s="14" t="s">
        <v>25</v>
      </c>
      <c r="B180" s="15" t="s">
        <v>4</v>
      </c>
      <c r="C180" s="16" t="s">
        <v>6</v>
      </c>
      <c r="D180" s="16"/>
      <c r="E180" s="16"/>
      <c r="F180" s="16"/>
      <c r="G180" s="16"/>
      <c r="H180" s="41"/>
      <c r="I180" s="41"/>
      <c r="J180" s="41"/>
    </row>
    <row r="181" spans="1:10" hidden="1" x14ac:dyDescent="0.25">
      <c r="A181" s="14" t="s">
        <v>7</v>
      </c>
      <c r="B181" s="15" t="s">
        <v>6</v>
      </c>
      <c r="C181" s="16" t="s">
        <v>4</v>
      </c>
      <c r="D181" s="16"/>
      <c r="E181" s="16"/>
      <c r="F181" s="16"/>
      <c r="G181" s="16"/>
      <c r="H181" s="41"/>
      <c r="I181" s="41"/>
      <c r="J181" s="41"/>
    </row>
    <row r="182" spans="1:10" hidden="1" x14ac:dyDescent="0.25">
      <c r="A182" s="14" t="s">
        <v>9</v>
      </c>
      <c r="B182" s="15" t="s">
        <v>4</v>
      </c>
      <c r="C182" s="16" t="s">
        <v>4</v>
      </c>
      <c r="D182" s="16"/>
      <c r="E182" s="16"/>
      <c r="F182" s="16"/>
      <c r="G182" s="16"/>
      <c r="H182" s="41"/>
      <c r="I182" s="41"/>
      <c r="J182" s="41"/>
    </row>
    <row r="183" spans="1:10" hidden="1" x14ac:dyDescent="0.25">
      <c r="A183" s="14" t="s">
        <v>10</v>
      </c>
      <c r="B183" s="15" t="s">
        <v>4</v>
      </c>
      <c r="C183" s="16" t="s">
        <v>4</v>
      </c>
      <c r="D183" s="16"/>
      <c r="E183" s="16"/>
      <c r="F183" s="16"/>
      <c r="G183" s="16"/>
      <c r="H183" s="41"/>
      <c r="I183" s="41"/>
      <c r="J183" s="41"/>
    </row>
    <row r="184" spans="1:10" hidden="1" x14ac:dyDescent="0.25">
      <c r="A184" s="14" t="s">
        <v>11</v>
      </c>
      <c r="B184" s="15" t="s">
        <v>4</v>
      </c>
      <c r="C184" s="16" t="s">
        <v>4</v>
      </c>
      <c r="D184" s="16"/>
      <c r="E184" s="16"/>
      <c r="F184" s="16"/>
      <c r="G184" s="16"/>
      <c r="H184" s="41"/>
      <c r="I184" s="41"/>
      <c r="J184" s="41"/>
    </row>
    <row r="185" spans="1:10" hidden="1" x14ac:dyDescent="0.25">
      <c r="A185" s="14" t="s">
        <v>59</v>
      </c>
      <c r="B185" s="15" t="s">
        <v>4</v>
      </c>
      <c r="C185" s="16" t="s">
        <v>4</v>
      </c>
      <c r="D185" s="16"/>
      <c r="E185" s="16"/>
      <c r="F185" s="16"/>
      <c r="G185" s="16"/>
      <c r="H185" s="41"/>
      <c r="I185" s="41"/>
      <c r="J185" s="41"/>
    </row>
    <row r="186" spans="1:10" hidden="1" x14ac:dyDescent="0.25">
      <c r="A186" s="14" t="s">
        <v>13</v>
      </c>
      <c r="B186" s="15" t="s">
        <v>4</v>
      </c>
      <c r="C186" s="16"/>
      <c r="D186" s="16"/>
      <c r="E186" s="16"/>
      <c r="F186" s="16"/>
      <c r="G186" s="16"/>
      <c r="H186" s="41"/>
      <c r="I186" s="41"/>
      <c r="J186" s="41"/>
    </row>
    <row r="187" spans="1:10" hidden="1" x14ac:dyDescent="0.25">
      <c r="A187" s="14" t="s">
        <v>14</v>
      </c>
      <c r="B187" s="15" t="s">
        <v>4</v>
      </c>
      <c r="C187" s="16" t="s">
        <v>6</v>
      </c>
      <c r="D187" s="16"/>
      <c r="E187" s="16"/>
      <c r="F187" s="16"/>
      <c r="G187" s="16"/>
      <c r="H187" s="41"/>
      <c r="I187" s="41"/>
      <c r="J187" s="41"/>
    </row>
    <row r="188" spans="1:10" hidden="1" x14ac:dyDescent="0.25">
      <c r="A188" s="17" t="s">
        <v>15</v>
      </c>
      <c r="B188" s="15" t="s">
        <v>4</v>
      </c>
      <c r="C188" s="16" t="s">
        <v>4</v>
      </c>
      <c r="D188" s="16"/>
      <c r="E188" s="16"/>
      <c r="F188" s="16"/>
      <c r="G188" s="16"/>
      <c r="H188" s="41"/>
      <c r="I188" s="41"/>
      <c r="J188" s="41"/>
    </row>
    <row r="189" spans="1:10" hidden="1" x14ac:dyDescent="0.25">
      <c r="A189" s="14" t="s">
        <v>8</v>
      </c>
      <c r="B189" s="15" t="s">
        <v>4</v>
      </c>
      <c r="C189" s="16"/>
      <c r="D189" s="16"/>
      <c r="E189" s="16"/>
      <c r="F189" s="16"/>
      <c r="G189" s="16"/>
      <c r="H189" s="41"/>
      <c r="I189" s="41"/>
      <c r="J189" s="41"/>
    </row>
    <row r="190" spans="1:10" hidden="1" x14ac:dyDescent="0.25">
      <c r="A190" s="14" t="s">
        <v>90</v>
      </c>
      <c r="B190" s="15" t="s">
        <v>4</v>
      </c>
      <c r="C190" s="16"/>
      <c r="D190" s="16"/>
      <c r="E190" s="16"/>
      <c r="F190" s="16"/>
      <c r="G190" s="16"/>
      <c r="H190" s="41"/>
      <c r="I190" s="41"/>
      <c r="J190" s="41"/>
    </row>
    <row r="191" spans="1:10" hidden="1" x14ac:dyDescent="0.25">
      <c r="A191" s="14" t="s">
        <v>91</v>
      </c>
      <c r="B191" s="15" t="s">
        <v>4</v>
      </c>
      <c r="C191" s="16" t="s">
        <v>4</v>
      </c>
      <c r="D191" s="16"/>
      <c r="E191" s="16"/>
      <c r="F191" s="16"/>
      <c r="G191" s="16"/>
      <c r="H191" s="41"/>
      <c r="I191" s="41"/>
      <c r="J191" s="41"/>
    </row>
    <row r="192" spans="1:10" hidden="1" x14ac:dyDescent="0.25">
      <c r="A192" s="14" t="s">
        <v>92</v>
      </c>
      <c r="B192" s="15" t="s">
        <v>4</v>
      </c>
      <c r="C192" s="16"/>
      <c r="D192" s="16"/>
      <c r="E192" s="16"/>
      <c r="F192" s="16"/>
      <c r="G192" s="16"/>
      <c r="H192" s="41"/>
      <c r="I192" s="41"/>
      <c r="J192" s="41"/>
    </row>
    <row r="193" spans="1:12" hidden="1" x14ac:dyDescent="0.25">
      <c r="A193" s="14" t="s">
        <v>93</v>
      </c>
      <c r="B193" s="15" t="s">
        <v>4</v>
      </c>
      <c r="C193" s="16"/>
      <c r="D193" s="16"/>
      <c r="E193" s="16"/>
      <c r="F193" s="16"/>
      <c r="G193" s="16"/>
      <c r="H193" s="41"/>
      <c r="I193" s="41"/>
      <c r="J193" s="41"/>
    </row>
    <row r="194" spans="1:12" hidden="1" x14ac:dyDescent="0.25">
      <c r="A194" s="14" t="s">
        <v>94</v>
      </c>
      <c r="B194" s="15" t="s">
        <v>4</v>
      </c>
      <c r="C194" s="16"/>
      <c r="D194" s="16"/>
      <c r="E194" s="16"/>
      <c r="F194" s="16"/>
      <c r="G194" s="16"/>
      <c r="H194" s="41"/>
      <c r="I194" s="41"/>
      <c r="J194" s="41"/>
    </row>
    <row r="195" spans="1:12" hidden="1" x14ac:dyDescent="0.25">
      <c r="A195" s="14" t="s">
        <v>95</v>
      </c>
      <c r="B195" s="15" t="s">
        <v>4</v>
      </c>
      <c r="C195" s="16" t="s">
        <v>4</v>
      </c>
      <c r="D195" s="16"/>
      <c r="E195" s="16"/>
      <c r="F195" s="16"/>
      <c r="G195" s="16"/>
      <c r="H195" s="41"/>
      <c r="I195" s="41"/>
      <c r="J195" s="41"/>
    </row>
    <row r="196" spans="1:12" hidden="1" x14ac:dyDescent="0.25">
      <c r="A196" s="14" t="s">
        <v>96</v>
      </c>
      <c r="B196" s="15" t="s">
        <v>4</v>
      </c>
      <c r="C196" s="16"/>
      <c r="D196" s="16"/>
      <c r="E196" s="16"/>
      <c r="F196" s="16"/>
      <c r="G196" s="16"/>
      <c r="H196" s="41"/>
      <c r="I196" s="41"/>
      <c r="J196" s="41"/>
    </row>
    <row r="197" spans="1:12" hidden="1" x14ac:dyDescent="0.25">
      <c r="A197" s="14" t="s">
        <v>97</v>
      </c>
      <c r="B197" s="15" t="s">
        <v>4</v>
      </c>
      <c r="C197" s="16"/>
      <c r="D197" s="16"/>
      <c r="E197" s="16"/>
      <c r="F197" s="16"/>
      <c r="G197" s="16"/>
      <c r="H197" s="41"/>
      <c r="I197" s="41"/>
      <c r="J197" s="41"/>
    </row>
    <row r="198" spans="1:12" hidden="1" x14ac:dyDescent="0.25">
      <c r="A198" s="14" t="s">
        <v>98</v>
      </c>
      <c r="B198" s="15" t="s">
        <v>4</v>
      </c>
      <c r="C198" s="16"/>
      <c r="D198" s="16"/>
      <c r="E198" s="16"/>
      <c r="F198" s="16"/>
      <c r="G198" s="16"/>
      <c r="H198" s="41"/>
      <c r="I198" s="41"/>
      <c r="J198" s="41"/>
    </row>
    <row r="199" spans="1:12" hidden="1" x14ac:dyDescent="0.25">
      <c r="A199" s="14" t="s">
        <v>99</v>
      </c>
      <c r="B199" s="15" t="s">
        <v>4</v>
      </c>
      <c r="C199" s="16"/>
      <c r="D199" s="16"/>
      <c r="E199" s="16"/>
      <c r="F199" s="16"/>
      <c r="G199" s="16"/>
      <c r="H199" s="41"/>
      <c r="I199" s="41"/>
      <c r="J199" s="41"/>
    </row>
    <row r="200" spans="1:12" hidden="1" x14ac:dyDescent="0.25">
      <c r="A200" s="14" t="s">
        <v>100</v>
      </c>
      <c r="B200" s="15" t="s">
        <v>4</v>
      </c>
      <c r="C200" s="16" t="s">
        <v>4</v>
      </c>
      <c r="D200" s="16"/>
      <c r="E200" s="16"/>
      <c r="F200" s="16"/>
      <c r="G200" s="16"/>
      <c r="H200" s="41"/>
      <c r="I200" s="41"/>
      <c r="J200" s="41"/>
    </row>
    <row r="201" spans="1:12" ht="15.75" hidden="1" thickBot="1" x14ac:dyDescent="0.3">
      <c r="A201" s="18" t="s">
        <v>47</v>
      </c>
      <c r="B201" s="19" t="s">
        <v>4</v>
      </c>
      <c r="C201" s="20" t="s">
        <v>4</v>
      </c>
      <c r="D201" s="20"/>
      <c r="E201" s="20"/>
      <c r="F201" s="20"/>
      <c r="G201" s="20"/>
      <c r="H201" s="41"/>
      <c r="I201" s="41"/>
      <c r="J201" s="41"/>
    </row>
    <row r="202" spans="1:12" ht="15.75" hidden="1" thickBot="1" x14ac:dyDescent="0.3">
      <c r="A202" s="52" t="s">
        <v>22</v>
      </c>
      <c r="B202" s="53">
        <f t="shared" ref="B202:G202" si="5">COUNTIF(B179:B201,"S")</f>
        <v>22</v>
      </c>
      <c r="C202" s="53">
        <f t="shared" si="5"/>
        <v>11</v>
      </c>
      <c r="D202" s="53">
        <f t="shared" si="5"/>
        <v>0</v>
      </c>
      <c r="E202" s="53">
        <f t="shared" si="5"/>
        <v>0</v>
      </c>
      <c r="F202" s="54">
        <f t="shared" si="5"/>
        <v>0</v>
      </c>
      <c r="G202" s="54">
        <f t="shared" si="5"/>
        <v>0</v>
      </c>
      <c r="H202" s="42"/>
      <c r="I202" s="42"/>
      <c r="J202" s="42"/>
    </row>
    <row r="203" spans="1:12" ht="15.75" hidden="1" thickBot="1" x14ac:dyDescent="0.3">
      <c r="A203" s="21" t="s">
        <v>23</v>
      </c>
      <c r="B203" s="55">
        <f t="shared" ref="B203:G203" si="6">+B202/$C$177*100</f>
        <v>100</v>
      </c>
      <c r="C203" s="56">
        <f>+C202/$D$177*100</f>
        <v>52.380952380952387</v>
      </c>
      <c r="D203" s="55">
        <f t="shared" si="6"/>
        <v>0</v>
      </c>
      <c r="E203" s="55">
        <f t="shared" si="6"/>
        <v>0</v>
      </c>
      <c r="F203" s="55">
        <f t="shared" si="6"/>
        <v>0</v>
      </c>
      <c r="G203" s="57">
        <f t="shared" si="6"/>
        <v>0</v>
      </c>
      <c r="H203" s="43"/>
      <c r="I203" s="43"/>
      <c r="J203" s="43"/>
    </row>
    <row r="204" spans="1:12" hidden="1" x14ac:dyDescent="0.25">
      <c r="A204" s="24"/>
      <c r="B204" s="24"/>
      <c r="C204" s="25"/>
      <c r="D204" s="25"/>
      <c r="E204" s="25"/>
      <c r="F204" s="25"/>
      <c r="G204" s="25"/>
    </row>
    <row r="205" spans="1:12" hidden="1" x14ac:dyDescent="0.25">
      <c r="A205" s="29" t="s">
        <v>101</v>
      </c>
    </row>
    <row r="206" spans="1:12" ht="15.75" hidden="1" thickBot="1" x14ac:dyDescent="0.3"/>
    <row r="207" spans="1:12" ht="15.75" hidden="1" customHeight="1" thickBot="1" x14ac:dyDescent="0.3">
      <c r="A207" s="1" t="s">
        <v>102</v>
      </c>
      <c r="B207" s="182" t="s">
        <v>103</v>
      </c>
      <c r="C207" s="183"/>
      <c r="D207" s="183"/>
      <c r="E207" s="183"/>
      <c r="F207" s="183"/>
      <c r="G207" s="183"/>
      <c r="H207" s="50"/>
      <c r="I207" s="50"/>
      <c r="J207" s="50"/>
      <c r="K207" s="50"/>
      <c r="L207" s="51"/>
    </row>
    <row r="208" spans="1:12" ht="15.75" hidden="1" thickBot="1" x14ac:dyDescent="0.3">
      <c r="A208" s="30" t="s">
        <v>0</v>
      </c>
      <c r="B208" s="45">
        <f t="shared" ref="B208:H208" si="7">B27</f>
        <v>100</v>
      </c>
      <c r="C208" s="46">
        <f t="shared" si="7"/>
        <v>100</v>
      </c>
      <c r="D208" s="46">
        <f t="shared" si="7"/>
        <v>90.909090909090907</v>
      </c>
      <c r="E208" s="46">
        <f t="shared" si="7"/>
        <v>80.952380952380949</v>
      </c>
      <c r="F208" s="46">
        <f t="shared" si="7"/>
        <v>80.952380952380949</v>
      </c>
      <c r="G208" s="46">
        <f t="shared" si="7"/>
        <v>80.952380952380949</v>
      </c>
      <c r="H208" s="46">
        <f t="shared" si="7"/>
        <v>76.19047619047619</v>
      </c>
      <c r="I208" s="46"/>
      <c r="J208" s="46"/>
      <c r="K208" s="67"/>
      <c r="L208" s="69">
        <f>(+B208+C208+D208+E208+F208+G208+H208)/7</f>
        <v>87.136672850958561</v>
      </c>
    </row>
    <row r="209" spans="1:12" ht="15.75" hidden="1" thickBot="1" x14ac:dyDescent="0.3">
      <c r="A209" s="30" t="s">
        <v>24</v>
      </c>
      <c r="B209" s="47">
        <f t="shared" ref="B209:G209" si="8">B55</f>
        <v>100</v>
      </c>
      <c r="C209" s="44">
        <f t="shared" si="8"/>
        <v>100</v>
      </c>
      <c r="D209" s="44">
        <f t="shared" si="8"/>
        <v>59.090909090909093</v>
      </c>
      <c r="E209" s="44">
        <f t="shared" si="8"/>
        <v>71.428571428571431</v>
      </c>
      <c r="F209" s="44">
        <f t="shared" si="8"/>
        <v>57.142857142857139</v>
      </c>
      <c r="G209" s="44">
        <f t="shared" si="8"/>
        <v>52.380952380952387</v>
      </c>
      <c r="H209" s="44"/>
      <c r="I209" s="44"/>
      <c r="J209" s="44"/>
      <c r="K209" s="68"/>
      <c r="L209" s="69">
        <f>(+B209+C209+D209+E209+F209+G209)/6</f>
        <v>73.340548340548352</v>
      </c>
    </row>
    <row r="210" spans="1:12" ht="15.75" hidden="1" thickBot="1" x14ac:dyDescent="0.3">
      <c r="A210" s="30" t="s">
        <v>37</v>
      </c>
      <c r="B210" s="47">
        <f t="shared" ref="B210:G210" si="9">B83</f>
        <v>100</v>
      </c>
      <c r="C210" s="44">
        <f t="shared" si="9"/>
        <v>100</v>
      </c>
      <c r="D210" s="44">
        <f t="shared" si="9"/>
        <v>72.727272727272734</v>
      </c>
      <c r="E210" s="44">
        <f t="shared" si="9"/>
        <v>80.952380952380949</v>
      </c>
      <c r="F210" s="44">
        <f t="shared" si="9"/>
        <v>71.428571428571431</v>
      </c>
      <c r="G210" s="44">
        <f t="shared" si="9"/>
        <v>76.19047619047619</v>
      </c>
      <c r="H210" s="44">
        <v>68.2</v>
      </c>
      <c r="I210" s="44"/>
      <c r="J210" s="44"/>
      <c r="K210" s="68"/>
      <c r="L210" s="69">
        <f>(+B210+C210+D210+E210+F210+G210+H210)/7</f>
        <v>81.356957328385903</v>
      </c>
    </row>
    <row r="211" spans="1:12" ht="15.75" hidden="1" thickBot="1" x14ac:dyDescent="0.3">
      <c r="A211" s="30" t="s">
        <v>48</v>
      </c>
      <c r="B211" s="47">
        <f t="shared" ref="B211:G211" si="10">B112</f>
        <v>100</v>
      </c>
      <c r="C211" s="44">
        <f t="shared" si="10"/>
        <v>100</v>
      </c>
      <c r="D211" s="44">
        <f t="shared" si="10"/>
        <v>54.54545454545454</v>
      </c>
      <c r="E211" s="44">
        <f t="shared" si="10"/>
        <v>80.952380952380949</v>
      </c>
      <c r="F211" s="44">
        <f t="shared" si="10"/>
        <v>47.619047619047613</v>
      </c>
      <c r="G211" s="44">
        <f t="shared" si="10"/>
        <v>71.428571428571431</v>
      </c>
      <c r="H211" s="44"/>
      <c r="I211" s="44"/>
      <c r="J211" s="44"/>
      <c r="K211" s="68"/>
      <c r="L211" s="69">
        <f>(+B211+C211+D211+E211+F211)/6</f>
        <v>63.852813852813846</v>
      </c>
    </row>
    <row r="212" spans="1:12" ht="15.75" hidden="1" thickBot="1" x14ac:dyDescent="0.3">
      <c r="A212" s="30" t="s">
        <v>58</v>
      </c>
      <c r="B212" s="47">
        <f>B143</f>
        <v>100</v>
      </c>
      <c r="C212" s="44">
        <f>C143</f>
        <v>43.478260869565219</v>
      </c>
      <c r="D212" s="44">
        <f>D143</f>
        <v>54.54545454545454</v>
      </c>
      <c r="E212" s="44"/>
      <c r="F212" s="44"/>
      <c r="G212" s="44"/>
      <c r="H212" s="44"/>
      <c r="I212" s="44"/>
      <c r="J212" s="44"/>
      <c r="K212" s="68"/>
      <c r="L212" s="69">
        <f>(+B212+C212+D212)/3</f>
        <v>66.007905138339922</v>
      </c>
    </row>
    <row r="213" spans="1:12" ht="15.75" hidden="1" thickBot="1" x14ac:dyDescent="0.3">
      <c r="A213" s="30" t="s">
        <v>72</v>
      </c>
      <c r="B213" s="47">
        <f>B175</f>
        <v>100</v>
      </c>
      <c r="C213" s="44">
        <f>C175</f>
        <v>76.19047619047619</v>
      </c>
      <c r="D213" s="44">
        <f>D175</f>
        <v>47.619047619047613</v>
      </c>
      <c r="E213" s="44"/>
      <c r="F213" s="44"/>
      <c r="G213" s="44"/>
      <c r="H213" s="44"/>
      <c r="I213" s="44"/>
      <c r="J213" s="44"/>
      <c r="K213" s="68"/>
      <c r="L213" s="66">
        <f>(+B213+C213+D213)/3</f>
        <v>74.603174603174608</v>
      </c>
    </row>
    <row r="214" spans="1:12" ht="15.75" hidden="1" thickBot="1" x14ac:dyDescent="0.3">
      <c r="A214" s="30" t="s">
        <v>89</v>
      </c>
      <c r="B214" s="48">
        <f>B203</f>
        <v>100</v>
      </c>
      <c r="C214" s="49">
        <f>C203</f>
        <v>52.380952380952387</v>
      </c>
      <c r="D214" s="49"/>
      <c r="E214" s="49"/>
      <c r="F214" s="49"/>
      <c r="G214" s="49"/>
      <c r="H214" s="49"/>
      <c r="I214" s="49"/>
      <c r="J214" s="49"/>
      <c r="K214" s="65"/>
      <c r="L214" s="66">
        <f>(+B214+C214)/2</f>
        <v>76.19047619047619</v>
      </c>
    </row>
    <row r="215" spans="1:12" ht="15.75" thickBot="1" x14ac:dyDescent="0.3">
      <c r="A215" s="63" t="s">
        <v>396</v>
      </c>
      <c r="B215" s="61"/>
      <c r="C215" s="62"/>
      <c r="D215" s="43"/>
      <c r="E215" s="43"/>
      <c r="F215" s="43"/>
      <c r="G215" s="43"/>
      <c r="H215" s="43"/>
      <c r="I215" s="43"/>
      <c r="J215" s="43"/>
      <c r="K215" s="43"/>
      <c r="L215" s="43"/>
    </row>
    <row r="216" spans="1:12" ht="15.75" thickBot="1" x14ac:dyDescent="0.3">
      <c r="A216" s="30" t="s">
        <v>0</v>
      </c>
      <c r="B216" s="60" t="s">
        <v>393</v>
      </c>
      <c r="C216" s="59" t="s">
        <v>394</v>
      </c>
    </row>
    <row r="217" spans="1:12" x14ac:dyDescent="0.25">
      <c r="A217" s="14" t="s">
        <v>9</v>
      </c>
      <c r="B217" s="15">
        <v>11</v>
      </c>
      <c r="C217" s="16">
        <v>0</v>
      </c>
    </row>
    <row r="218" spans="1:12" x14ac:dyDescent="0.25">
      <c r="A218" s="14" t="s">
        <v>10</v>
      </c>
      <c r="B218" s="15">
        <v>10</v>
      </c>
      <c r="C218" s="16">
        <v>1</v>
      </c>
    </row>
    <row r="219" spans="1:12" x14ac:dyDescent="0.25">
      <c r="A219" s="14" t="s">
        <v>11</v>
      </c>
      <c r="B219" s="15">
        <v>5</v>
      </c>
      <c r="C219" s="16">
        <v>4</v>
      </c>
    </row>
    <row r="220" spans="1:12" x14ac:dyDescent="0.25">
      <c r="A220" s="14" t="s">
        <v>12</v>
      </c>
      <c r="B220" s="15">
        <v>6</v>
      </c>
      <c r="C220" s="16">
        <v>5</v>
      </c>
    </row>
    <row r="221" spans="1:12" x14ac:dyDescent="0.25">
      <c r="A221" s="14" t="s">
        <v>13</v>
      </c>
      <c r="B221" s="15">
        <v>7</v>
      </c>
      <c r="C221" s="16">
        <v>4</v>
      </c>
    </row>
    <row r="222" spans="1:12" x14ac:dyDescent="0.25">
      <c r="A222" s="14" t="s">
        <v>14</v>
      </c>
      <c r="B222" s="15">
        <v>2</v>
      </c>
      <c r="C222" s="16" t="s">
        <v>6</v>
      </c>
    </row>
    <row r="223" spans="1:12" x14ac:dyDescent="0.25">
      <c r="A223" s="14" t="s">
        <v>8</v>
      </c>
      <c r="B223" s="15">
        <v>5</v>
      </c>
      <c r="C223" s="16">
        <v>6</v>
      </c>
    </row>
    <row r="224" spans="1:12" x14ac:dyDescent="0.25">
      <c r="A224" s="14" t="s">
        <v>400</v>
      </c>
      <c r="B224" s="15">
        <v>2</v>
      </c>
      <c r="C224" s="16">
        <v>0</v>
      </c>
    </row>
    <row r="225" spans="1:3" ht="15.75" thickBot="1" x14ac:dyDescent="0.3">
      <c r="A225" s="14" t="s">
        <v>15</v>
      </c>
      <c r="B225" s="15">
        <v>9</v>
      </c>
      <c r="C225" s="16">
        <v>0</v>
      </c>
    </row>
    <row r="226" spans="1:3" ht="15.75" thickBot="1" x14ac:dyDescent="0.3">
      <c r="A226" s="30" t="s">
        <v>24</v>
      </c>
      <c r="B226" s="60" t="s">
        <v>393</v>
      </c>
      <c r="C226" s="59" t="s">
        <v>394</v>
      </c>
    </row>
    <row r="227" spans="1:3" x14ac:dyDescent="0.25">
      <c r="A227" s="14" t="s">
        <v>9</v>
      </c>
      <c r="B227" s="15">
        <v>6</v>
      </c>
      <c r="C227" s="16">
        <v>0</v>
      </c>
    </row>
    <row r="228" spans="1:3" x14ac:dyDescent="0.25">
      <c r="A228" s="14" t="s">
        <v>10</v>
      </c>
      <c r="B228" s="15">
        <v>4</v>
      </c>
      <c r="C228" s="16">
        <v>2</v>
      </c>
    </row>
    <row r="229" spans="1:3" x14ac:dyDescent="0.25">
      <c r="A229" s="14" t="s">
        <v>11</v>
      </c>
      <c r="B229" s="15">
        <v>4</v>
      </c>
      <c r="C229" s="16">
        <v>2</v>
      </c>
    </row>
    <row r="230" spans="1:3" x14ac:dyDescent="0.25">
      <c r="A230" s="14" t="s">
        <v>12</v>
      </c>
      <c r="B230" s="15">
        <v>3</v>
      </c>
      <c r="C230" s="16">
        <v>3</v>
      </c>
    </row>
    <row r="231" spans="1:3" x14ac:dyDescent="0.25">
      <c r="A231" s="14" t="s">
        <v>13</v>
      </c>
      <c r="B231" s="15">
        <v>4</v>
      </c>
      <c r="C231" s="16">
        <v>2</v>
      </c>
    </row>
    <row r="232" spans="1:3" x14ac:dyDescent="0.25">
      <c r="A232" s="14" t="s">
        <v>14</v>
      </c>
      <c r="B232" s="15" t="s">
        <v>6</v>
      </c>
      <c r="C232" s="16" t="s">
        <v>6</v>
      </c>
    </row>
    <row r="233" spans="1:3" x14ac:dyDescent="0.25">
      <c r="A233" s="14" t="s">
        <v>8</v>
      </c>
      <c r="B233" s="15">
        <v>4</v>
      </c>
      <c r="C233" s="16">
        <v>2</v>
      </c>
    </row>
    <row r="234" spans="1:3" ht="15.75" thickBot="1" x14ac:dyDescent="0.3">
      <c r="A234" s="14" t="s">
        <v>15</v>
      </c>
      <c r="B234" s="15">
        <v>6</v>
      </c>
      <c r="C234" s="16">
        <v>0</v>
      </c>
    </row>
    <row r="235" spans="1:3" ht="15.75" thickBot="1" x14ac:dyDescent="0.3">
      <c r="A235" s="30" t="s">
        <v>37</v>
      </c>
      <c r="B235" s="60" t="s">
        <v>393</v>
      </c>
      <c r="C235" s="59" t="s">
        <v>394</v>
      </c>
    </row>
    <row r="236" spans="1:3" x14ac:dyDescent="0.25">
      <c r="A236" s="14" t="s">
        <v>9</v>
      </c>
      <c r="B236" s="15">
        <v>7</v>
      </c>
      <c r="C236" s="16">
        <v>0</v>
      </c>
    </row>
    <row r="237" spans="1:3" x14ac:dyDescent="0.25">
      <c r="A237" s="14" t="s">
        <v>10</v>
      </c>
      <c r="B237" s="15">
        <v>6</v>
      </c>
      <c r="C237" s="16">
        <v>1</v>
      </c>
    </row>
    <row r="238" spans="1:3" x14ac:dyDescent="0.25">
      <c r="A238" s="14" t="s">
        <v>11</v>
      </c>
      <c r="B238" s="15">
        <v>5</v>
      </c>
      <c r="C238" s="16">
        <v>2</v>
      </c>
    </row>
    <row r="239" spans="1:3" x14ac:dyDescent="0.25">
      <c r="A239" s="14" t="s">
        <v>12</v>
      </c>
      <c r="B239" s="15">
        <v>5</v>
      </c>
      <c r="C239" s="16">
        <v>2</v>
      </c>
    </row>
    <row r="240" spans="1:3" x14ac:dyDescent="0.25">
      <c r="A240" s="14" t="s">
        <v>13</v>
      </c>
      <c r="B240" s="15">
        <v>6</v>
      </c>
      <c r="C240" s="16">
        <v>1</v>
      </c>
    </row>
    <row r="241" spans="1:3" x14ac:dyDescent="0.25">
      <c r="A241" s="14" t="s">
        <v>14</v>
      </c>
      <c r="B241" s="15" t="s">
        <v>6</v>
      </c>
      <c r="C241" s="16" t="s">
        <v>6</v>
      </c>
    </row>
    <row r="242" spans="1:3" x14ac:dyDescent="0.25">
      <c r="A242" s="14" t="s">
        <v>8</v>
      </c>
      <c r="B242" s="15">
        <v>6</v>
      </c>
      <c r="C242" s="16">
        <v>1</v>
      </c>
    </row>
    <row r="243" spans="1:3" ht="15.75" thickBot="1" x14ac:dyDescent="0.3">
      <c r="A243" s="14" t="s">
        <v>15</v>
      </c>
      <c r="B243" s="15">
        <v>7</v>
      </c>
      <c r="C243" s="16">
        <v>0</v>
      </c>
    </row>
    <row r="244" spans="1:3" ht="15.75" thickBot="1" x14ac:dyDescent="0.3">
      <c r="A244" s="30" t="s">
        <v>48</v>
      </c>
      <c r="B244" s="60" t="s">
        <v>393</v>
      </c>
      <c r="C244" s="59" t="s">
        <v>394</v>
      </c>
    </row>
    <row r="245" spans="1:3" x14ac:dyDescent="0.25">
      <c r="A245" s="14" t="s">
        <v>9</v>
      </c>
      <c r="B245" s="15">
        <v>6</v>
      </c>
      <c r="C245" s="16">
        <v>0</v>
      </c>
    </row>
    <row r="246" spans="1:3" x14ac:dyDescent="0.25">
      <c r="A246" s="14" t="s">
        <v>10</v>
      </c>
      <c r="B246" s="15">
        <v>4</v>
      </c>
      <c r="C246" s="16">
        <v>2</v>
      </c>
    </row>
    <row r="247" spans="1:3" x14ac:dyDescent="0.25">
      <c r="A247" s="14" t="s">
        <v>11</v>
      </c>
      <c r="B247" s="15">
        <v>2</v>
      </c>
      <c r="C247" s="16">
        <v>4</v>
      </c>
    </row>
    <row r="248" spans="1:3" x14ac:dyDescent="0.25">
      <c r="A248" s="14" t="s">
        <v>12</v>
      </c>
      <c r="B248" s="15">
        <v>4</v>
      </c>
      <c r="C248" s="16">
        <v>2</v>
      </c>
    </row>
    <row r="249" spans="1:3" x14ac:dyDescent="0.25">
      <c r="A249" s="14" t="s">
        <v>13</v>
      </c>
      <c r="B249" s="15">
        <v>3</v>
      </c>
      <c r="C249" s="16">
        <v>3</v>
      </c>
    </row>
    <row r="250" spans="1:3" x14ac:dyDescent="0.25">
      <c r="A250" s="14" t="s">
        <v>14</v>
      </c>
      <c r="B250" s="15" t="s">
        <v>6</v>
      </c>
      <c r="C250" s="16" t="s">
        <v>6</v>
      </c>
    </row>
    <row r="251" spans="1:3" x14ac:dyDescent="0.25">
      <c r="A251" s="14" t="s">
        <v>8</v>
      </c>
      <c r="B251" s="15">
        <v>3</v>
      </c>
      <c r="C251" s="16">
        <v>3</v>
      </c>
    </row>
    <row r="252" spans="1:3" ht="15.75" thickBot="1" x14ac:dyDescent="0.3">
      <c r="A252" s="14" t="s">
        <v>15</v>
      </c>
      <c r="B252" s="15">
        <v>6</v>
      </c>
      <c r="C252" s="16">
        <v>0</v>
      </c>
    </row>
    <row r="253" spans="1:3" ht="15.75" thickBot="1" x14ac:dyDescent="0.3">
      <c r="A253" s="30" t="s">
        <v>58</v>
      </c>
      <c r="B253" s="60" t="s">
        <v>393</v>
      </c>
      <c r="C253" s="59" t="s">
        <v>394</v>
      </c>
    </row>
    <row r="254" spans="1:3" x14ac:dyDescent="0.25">
      <c r="A254" s="14" t="s">
        <v>9</v>
      </c>
      <c r="B254" s="15">
        <v>3</v>
      </c>
      <c r="C254" s="16">
        <v>0</v>
      </c>
    </row>
    <row r="255" spans="1:3" x14ac:dyDescent="0.25">
      <c r="A255" s="14" t="s">
        <v>10</v>
      </c>
      <c r="B255" s="15">
        <v>3</v>
      </c>
      <c r="C255" s="16">
        <v>0</v>
      </c>
    </row>
    <row r="256" spans="1:3" x14ac:dyDescent="0.25">
      <c r="A256" s="14" t="s">
        <v>11</v>
      </c>
      <c r="B256" s="15">
        <v>2</v>
      </c>
      <c r="C256" s="16">
        <v>1</v>
      </c>
    </row>
    <row r="257" spans="1:3" x14ac:dyDescent="0.25">
      <c r="A257" s="14" t="s">
        <v>12</v>
      </c>
      <c r="B257" s="15">
        <v>3</v>
      </c>
      <c r="C257" s="16">
        <v>0</v>
      </c>
    </row>
    <row r="258" spans="1:3" x14ac:dyDescent="0.25">
      <c r="A258" s="14" t="s">
        <v>13</v>
      </c>
      <c r="B258" s="15">
        <v>2</v>
      </c>
      <c r="C258" s="16">
        <v>1</v>
      </c>
    </row>
    <row r="259" spans="1:3" x14ac:dyDescent="0.25">
      <c r="A259" s="14" t="s">
        <v>14</v>
      </c>
      <c r="B259" s="15" t="s">
        <v>6</v>
      </c>
      <c r="C259" s="16" t="s">
        <v>6</v>
      </c>
    </row>
    <row r="260" spans="1:3" x14ac:dyDescent="0.25">
      <c r="A260" s="14" t="s">
        <v>8</v>
      </c>
      <c r="B260" s="15">
        <v>1</v>
      </c>
      <c r="C260" s="16">
        <v>2</v>
      </c>
    </row>
    <row r="261" spans="1:3" ht="15.75" thickBot="1" x14ac:dyDescent="0.3">
      <c r="A261" s="14" t="s">
        <v>15</v>
      </c>
      <c r="B261" s="15">
        <v>3</v>
      </c>
      <c r="C261" s="16">
        <v>0</v>
      </c>
    </row>
    <row r="262" spans="1:3" ht="15.75" thickBot="1" x14ac:dyDescent="0.3">
      <c r="A262" s="30" t="s">
        <v>72</v>
      </c>
      <c r="B262" s="60" t="s">
        <v>393</v>
      </c>
      <c r="C262" s="59" t="s">
        <v>394</v>
      </c>
    </row>
    <row r="263" spans="1:3" x14ac:dyDescent="0.25">
      <c r="A263" s="14" t="s">
        <v>9</v>
      </c>
      <c r="B263" s="15">
        <v>3</v>
      </c>
      <c r="C263" s="16">
        <v>0</v>
      </c>
    </row>
    <row r="264" spans="1:3" x14ac:dyDescent="0.25">
      <c r="A264" s="14" t="s">
        <v>10</v>
      </c>
      <c r="B264" s="15">
        <v>2</v>
      </c>
      <c r="C264" s="16">
        <v>1</v>
      </c>
    </row>
    <row r="265" spans="1:3" x14ac:dyDescent="0.25">
      <c r="A265" s="14" t="s">
        <v>11</v>
      </c>
      <c r="B265" s="15">
        <v>2</v>
      </c>
      <c r="C265" s="16">
        <v>1</v>
      </c>
    </row>
    <row r="266" spans="1:3" x14ac:dyDescent="0.25">
      <c r="A266" s="14" t="s">
        <v>12</v>
      </c>
      <c r="B266" s="15">
        <v>2</v>
      </c>
      <c r="C266" s="16">
        <v>1</v>
      </c>
    </row>
    <row r="267" spans="1:3" x14ac:dyDescent="0.25">
      <c r="A267" s="14" t="s">
        <v>13</v>
      </c>
      <c r="B267" s="15">
        <v>3</v>
      </c>
      <c r="C267" s="16">
        <v>0</v>
      </c>
    </row>
    <row r="268" spans="1:3" x14ac:dyDescent="0.25">
      <c r="A268" s="14" t="s">
        <v>14</v>
      </c>
      <c r="B268" s="15" t="s">
        <v>6</v>
      </c>
      <c r="C268" s="16" t="s">
        <v>6</v>
      </c>
    </row>
    <row r="269" spans="1:3" x14ac:dyDescent="0.25">
      <c r="A269" s="14" t="s">
        <v>8</v>
      </c>
      <c r="B269" s="15">
        <v>1</v>
      </c>
      <c r="C269" s="16">
        <v>2</v>
      </c>
    </row>
    <row r="270" spans="1:3" ht="15.75" thickBot="1" x14ac:dyDescent="0.3">
      <c r="A270" s="14" t="s">
        <v>15</v>
      </c>
      <c r="B270" s="15">
        <v>3</v>
      </c>
      <c r="C270" s="16">
        <v>0</v>
      </c>
    </row>
    <row r="271" spans="1:3" ht="15.75" thickBot="1" x14ac:dyDescent="0.3">
      <c r="A271" s="30" t="s">
        <v>89</v>
      </c>
      <c r="B271" s="60" t="s">
        <v>393</v>
      </c>
      <c r="C271" s="59" t="s">
        <v>394</v>
      </c>
    </row>
    <row r="272" spans="1:3" x14ac:dyDescent="0.25">
      <c r="A272" s="14" t="s">
        <v>9</v>
      </c>
      <c r="B272" s="15">
        <v>2</v>
      </c>
      <c r="C272" s="16">
        <v>0</v>
      </c>
    </row>
    <row r="273" spans="1:4" x14ac:dyDescent="0.25">
      <c r="A273" s="14" t="s">
        <v>10</v>
      </c>
      <c r="B273" s="15">
        <v>2</v>
      </c>
      <c r="C273" s="16">
        <v>0</v>
      </c>
    </row>
    <row r="274" spans="1:4" x14ac:dyDescent="0.25">
      <c r="A274" s="14" t="s">
        <v>11</v>
      </c>
      <c r="B274" s="15">
        <v>2</v>
      </c>
      <c r="C274" s="16">
        <v>0</v>
      </c>
    </row>
    <row r="275" spans="1:4" x14ac:dyDescent="0.25">
      <c r="A275" s="14" t="s">
        <v>12</v>
      </c>
      <c r="B275" s="15">
        <v>2</v>
      </c>
      <c r="C275" s="16">
        <v>0</v>
      </c>
    </row>
    <row r="276" spans="1:4" x14ac:dyDescent="0.25">
      <c r="A276" s="14" t="s">
        <v>13</v>
      </c>
      <c r="B276" s="15">
        <v>1</v>
      </c>
      <c r="C276" s="16">
        <v>1</v>
      </c>
    </row>
    <row r="277" spans="1:4" x14ac:dyDescent="0.25">
      <c r="A277" s="14" t="s">
        <v>14</v>
      </c>
      <c r="B277" s="15" t="s">
        <v>6</v>
      </c>
      <c r="C277" s="16" t="s">
        <v>6</v>
      </c>
    </row>
    <row r="278" spans="1:4" x14ac:dyDescent="0.25">
      <c r="A278" s="14" t="s">
        <v>8</v>
      </c>
      <c r="B278" s="15">
        <v>1</v>
      </c>
      <c r="C278" s="16">
        <v>1</v>
      </c>
    </row>
    <row r="279" spans="1:4" ht="15.75" thickBot="1" x14ac:dyDescent="0.3">
      <c r="A279" s="14" t="s">
        <v>15</v>
      </c>
      <c r="B279" s="15">
        <v>2</v>
      </c>
      <c r="C279" s="16">
        <v>0</v>
      </c>
    </row>
    <row r="280" spans="1:4" ht="15.75" thickBot="1" x14ac:dyDescent="0.3">
      <c r="A280" s="30" t="s">
        <v>395</v>
      </c>
      <c r="B280" s="60" t="s">
        <v>393</v>
      </c>
      <c r="C280" s="59" t="s">
        <v>394</v>
      </c>
      <c r="D280" s="72">
        <v>38</v>
      </c>
    </row>
    <row r="281" spans="1:4" x14ac:dyDescent="0.25">
      <c r="A281" s="14" t="s">
        <v>9</v>
      </c>
      <c r="B281" s="15">
        <f t="shared" ref="B281:C285" si="11">+B217+B227+B236+B245+B254+B263+B272</f>
        <v>38</v>
      </c>
      <c r="C281" s="15">
        <f t="shared" si="11"/>
        <v>0</v>
      </c>
      <c r="D281" s="73">
        <f>+B281/D280*100</f>
        <v>100</v>
      </c>
    </row>
    <row r="282" spans="1:4" x14ac:dyDescent="0.25">
      <c r="A282" s="14" t="s">
        <v>10</v>
      </c>
      <c r="B282" s="15">
        <f t="shared" si="11"/>
        <v>31</v>
      </c>
      <c r="C282" s="15">
        <f t="shared" si="11"/>
        <v>7</v>
      </c>
      <c r="D282" s="73">
        <f>+B282/D280*100</f>
        <v>81.578947368421055</v>
      </c>
    </row>
    <row r="283" spans="1:4" x14ac:dyDescent="0.25">
      <c r="A283" s="14" t="s">
        <v>11</v>
      </c>
      <c r="B283" s="15">
        <f t="shared" si="11"/>
        <v>22</v>
      </c>
      <c r="C283" s="15">
        <f t="shared" si="11"/>
        <v>14</v>
      </c>
      <c r="D283" s="73">
        <f>+B283/D280*100</f>
        <v>57.894736842105267</v>
      </c>
    </row>
    <row r="284" spans="1:4" x14ac:dyDescent="0.25">
      <c r="A284" s="14" t="s">
        <v>12</v>
      </c>
      <c r="B284" s="15">
        <f t="shared" si="11"/>
        <v>25</v>
      </c>
      <c r="C284" s="15">
        <f t="shared" si="11"/>
        <v>13</v>
      </c>
      <c r="D284" s="73">
        <f>+B284/D280*100</f>
        <v>65.789473684210535</v>
      </c>
    </row>
    <row r="285" spans="1:4" x14ac:dyDescent="0.25">
      <c r="A285" s="14" t="s">
        <v>13</v>
      </c>
      <c r="B285" s="15">
        <f t="shared" si="11"/>
        <v>26</v>
      </c>
      <c r="C285" s="15">
        <f t="shared" si="11"/>
        <v>12</v>
      </c>
      <c r="D285" s="73">
        <f>+B285/D280*100</f>
        <v>68.421052631578945</v>
      </c>
    </row>
    <row r="286" spans="1:4" x14ac:dyDescent="0.25">
      <c r="A286" s="14" t="s">
        <v>14</v>
      </c>
      <c r="B286" s="15">
        <f>+B222</f>
        <v>2</v>
      </c>
      <c r="C286" s="15">
        <v>0</v>
      </c>
      <c r="D286" s="73">
        <f>+B286/D281*100</f>
        <v>2</v>
      </c>
    </row>
    <row r="287" spans="1:4" x14ac:dyDescent="0.25">
      <c r="A287" s="14" t="s">
        <v>400</v>
      </c>
      <c r="B287" s="15">
        <f>+B224</f>
        <v>2</v>
      </c>
      <c r="C287" s="15">
        <f>+C224</f>
        <v>0</v>
      </c>
      <c r="D287" s="73">
        <f>+B287/D282*100</f>
        <v>2.4516129032258065</v>
      </c>
    </row>
    <row r="288" spans="1:4" x14ac:dyDescent="0.25">
      <c r="A288" s="14" t="s">
        <v>8</v>
      </c>
      <c r="B288" s="15">
        <f>+B223+B233+B242+B251+B260+B269+B278</f>
        <v>21</v>
      </c>
      <c r="C288" s="15">
        <f>+C223+C233+C242+C251+C260+C269+C278</f>
        <v>17</v>
      </c>
      <c r="D288" s="73">
        <f>+B288/D280*100</f>
        <v>55.26315789473685</v>
      </c>
    </row>
    <row r="289" spans="1:4" x14ac:dyDescent="0.25">
      <c r="A289" s="14" t="s">
        <v>15</v>
      </c>
      <c r="B289" s="15">
        <f>+B225+B234+B243+B252+B261+B270+B279</f>
        <v>36</v>
      </c>
      <c r="C289" s="15">
        <f>+C225+C234+C243+C252+C261+C270+C279</f>
        <v>0</v>
      </c>
      <c r="D289" s="73">
        <f>+B289/D280*100</f>
        <v>94.73684210526315</v>
      </c>
    </row>
    <row r="290" spans="1:4" x14ac:dyDescent="0.25">
      <c r="A290" s="70"/>
      <c r="B290" s="71"/>
      <c r="C290" s="71"/>
    </row>
    <row r="291" spans="1:4" x14ac:dyDescent="0.25">
      <c r="A291" s="70"/>
      <c r="B291" s="71"/>
      <c r="C291" s="71"/>
    </row>
    <row r="292" spans="1:4" x14ac:dyDescent="0.25">
      <c r="A292" s="70"/>
      <c r="B292" s="71"/>
      <c r="C292" s="71"/>
    </row>
    <row r="293" spans="1:4" x14ac:dyDescent="0.25">
      <c r="A293" s="70"/>
      <c r="B293" s="71"/>
      <c r="C293" s="71"/>
    </row>
    <row r="294" spans="1:4" x14ac:dyDescent="0.25">
      <c r="A294" s="70"/>
      <c r="B294" s="71"/>
      <c r="C294" s="71"/>
    </row>
    <row r="295" spans="1:4" x14ac:dyDescent="0.25">
      <c r="A295" s="70"/>
      <c r="B295" s="71"/>
      <c r="C295" s="71"/>
    </row>
    <row r="296" spans="1:4" x14ac:dyDescent="0.25">
      <c r="A296" s="70"/>
      <c r="B296" s="71"/>
      <c r="C296" s="71"/>
    </row>
    <row r="297" spans="1:4" x14ac:dyDescent="0.25">
      <c r="A297" s="70"/>
      <c r="B297" s="71"/>
      <c r="C297" s="71"/>
    </row>
    <row r="298" spans="1:4" x14ac:dyDescent="0.25">
      <c r="A298" s="70"/>
      <c r="B298" s="71"/>
      <c r="C298" s="71"/>
    </row>
    <row r="299" spans="1:4" x14ac:dyDescent="0.25">
      <c r="A299" s="70"/>
      <c r="B299" s="71"/>
      <c r="C299" s="71"/>
    </row>
    <row r="300" spans="1:4" x14ac:dyDescent="0.25">
      <c r="A300" s="70"/>
      <c r="B300" s="71"/>
      <c r="C300" s="71"/>
    </row>
    <row r="301" spans="1:4" x14ac:dyDescent="0.25">
      <c r="A301" s="70"/>
      <c r="B301" s="71"/>
      <c r="C301" s="71"/>
    </row>
    <row r="302" spans="1:4" x14ac:dyDescent="0.25">
      <c r="A302" s="70"/>
      <c r="B302" s="71"/>
      <c r="C302" s="71"/>
    </row>
    <row r="303" spans="1:4" x14ac:dyDescent="0.25">
      <c r="A303" s="70"/>
      <c r="B303" s="71"/>
      <c r="C303" s="71"/>
    </row>
    <row r="304" spans="1:4" x14ac:dyDescent="0.25">
      <c r="A304" s="70"/>
      <c r="B304" s="71"/>
      <c r="C304" s="71"/>
    </row>
    <row r="305" spans="1:3" x14ac:dyDescent="0.25">
      <c r="A305" s="70"/>
      <c r="B305" s="71"/>
      <c r="C305" s="71"/>
    </row>
    <row r="306" spans="1:3" x14ac:dyDescent="0.25">
      <c r="A306" s="70"/>
      <c r="B306" s="71"/>
      <c r="C306" s="71"/>
    </row>
    <row r="307" spans="1:3" x14ac:dyDescent="0.25">
      <c r="A307" s="70"/>
      <c r="B307" s="71"/>
      <c r="C307" s="71"/>
    </row>
    <row r="308" spans="1:3" x14ac:dyDescent="0.25">
      <c r="A308" s="70"/>
      <c r="B308" s="71"/>
      <c r="C308" s="71"/>
    </row>
    <row r="309" spans="1:3" x14ac:dyDescent="0.25">
      <c r="A309" s="70"/>
      <c r="B309" s="71"/>
      <c r="C309" s="71"/>
    </row>
    <row r="310" spans="1:3" x14ac:dyDescent="0.25">
      <c r="A310" s="70"/>
      <c r="B310" s="71"/>
      <c r="C310" s="71"/>
    </row>
    <row r="311" spans="1:3" x14ac:dyDescent="0.25">
      <c r="A311" s="70"/>
      <c r="B311" s="71"/>
      <c r="C311" s="71"/>
    </row>
    <row r="312" spans="1:3" x14ac:dyDescent="0.25">
      <c r="A312" s="70"/>
      <c r="B312" s="71"/>
      <c r="C312" s="71"/>
    </row>
    <row r="313" spans="1:3" x14ac:dyDescent="0.25">
      <c r="A313" s="70"/>
      <c r="B313" s="71"/>
      <c r="C313" s="71"/>
    </row>
    <row r="314" spans="1:3" x14ac:dyDescent="0.25">
      <c r="A314" s="70"/>
      <c r="B314" s="71"/>
      <c r="C314" s="71"/>
    </row>
    <row r="315" spans="1:3" x14ac:dyDescent="0.25">
      <c r="A315" s="70"/>
      <c r="B315" s="71"/>
      <c r="C315" s="71"/>
    </row>
    <row r="316" spans="1:3" x14ac:dyDescent="0.25">
      <c r="A316" s="70"/>
      <c r="B316" s="71"/>
      <c r="C316" s="71"/>
    </row>
    <row r="317" spans="1:3" x14ac:dyDescent="0.25">
      <c r="A317" s="70"/>
      <c r="B317" s="71"/>
      <c r="C317" s="71"/>
    </row>
    <row r="318" spans="1:3" x14ac:dyDescent="0.25">
      <c r="A318" s="70"/>
      <c r="B318" s="71"/>
      <c r="C318" s="71"/>
    </row>
    <row r="319" spans="1:3" x14ac:dyDescent="0.25">
      <c r="A319" s="70"/>
      <c r="B319" s="71"/>
      <c r="C319" s="71"/>
    </row>
    <row r="320" spans="1:3" x14ac:dyDescent="0.25">
      <c r="A320" s="70"/>
      <c r="B320" s="71"/>
      <c r="C320" s="71"/>
    </row>
    <row r="321" spans="1:3" x14ac:dyDescent="0.25">
      <c r="A321" s="70"/>
      <c r="B321" s="71"/>
      <c r="C321" s="71"/>
    </row>
    <row r="322" spans="1:3" x14ac:dyDescent="0.25">
      <c r="A322" s="70"/>
      <c r="B322" s="71"/>
      <c r="C322" s="71"/>
    </row>
    <row r="323" spans="1:3" x14ac:dyDescent="0.25">
      <c r="A323" s="70"/>
      <c r="B323" s="71"/>
      <c r="C323" s="71"/>
    </row>
    <row r="324" spans="1:3" x14ac:dyDescent="0.25">
      <c r="A324" s="70"/>
      <c r="B324" s="71"/>
      <c r="C324" s="71"/>
    </row>
    <row r="325" spans="1:3" x14ac:dyDescent="0.25">
      <c r="A325" s="70"/>
      <c r="B325" s="71"/>
      <c r="C325" s="71"/>
    </row>
    <row r="326" spans="1:3" x14ac:dyDescent="0.25">
      <c r="A326" s="70"/>
      <c r="B326" s="71"/>
      <c r="C326" s="71"/>
    </row>
    <row r="327" spans="1:3" x14ac:dyDescent="0.25">
      <c r="A327" s="70"/>
      <c r="B327" s="71"/>
      <c r="C327" s="71"/>
    </row>
    <row r="328" spans="1:3" x14ac:dyDescent="0.25">
      <c r="A328" s="70"/>
      <c r="B328" s="71"/>
      <c r="C328" s="71"/>
    </row>
    <row r="329" spans="1:3" x14ac:dyDescent="0.25">
      <c r="A329" s="70"/>
      <c r="B329" s="71"/>
      <c r="C329" s="71"/>
    </row>
    <row r="330" spans="1:3" x14ac:dyDescent="0.25">
      <c r="A330" s="70"/>
      <c r="B330" s="71"/>
      <c r="C330" s="71"/>
    </row>
    <row r="331" spans="1:3" x14ac:dyDescent="0.25">
      <c r="A331" s="70"/>
      <c r="B331" s="71"/>
      <c r="C331" s="71"/>
    </row>
    <row r="332" spans="1:3" ht="15.75" thickBot="1" x14ac:dyDescent="0.3">
      <c r="A332" s="70"/>
      <c r="B332" s="71"/>
      <c r="C332" s="71"/>
    </row>
    <row r="333" spans="1:3" ht="15.75" thickBot="1" x14ac:dyDescent="0.3">
      <c r="A333" s="63" t="s">
        <v>397</v>
      </c>
      <c r="B333" s="61"/>
      <c r="C333" s="62"/>
    </row>
    <row r="334" spans="1:3" ht="15.75" thickBot="1" x14ac:dyDescent="0.3">
      <c r="A334" s="30" t="s">
        <v>0</v>
      </c>
      <c r="B334" s="60" t="s">
        <v>393</v>
      </c>
      <c r="C334" s="59" t="s">
        <v>394</v>
      </c>
    </row>
    <row r="335" spans="1:3" x14ac:dyDescent="0.25">
      <c r="A335" s="17" t="s">
        <v>16</v>
      </c>
      <c r="B335" s="15">
        <v>7</v>
      </c>
      <c r="C335" s="16">
        <v>0</v>
      </c>
    </row>
    <row r="336" spans="1:3" x14ac:dyDescent="0.25">
      <c r="A336" s="17" t="s">
        <v>16</v>
      </c>
      <c r="B336" s="15">
        <v>6</v>
      </c>
      <c r="C336" s="16">
        <v>1</v>
      </c>
    </row>
    <row r="337" spans="1:3" x14ac:dyDescent="0.25">
      <c r="A337" s="17" t="s">
        <v>17</v>
      </c>
      <c r="B337" s="15">
        <v>6</v>
      </c>
      <c r="C337" s="16">
        <v>1</v>
      </c>
    </row>
    <row r="338" spans="1:3" x14ac:dyDescent="0.25">
      <c r="A338" s="17" t="s">
        <v>17</v>
      </c>
      <c r="B338" s="15">
        <v>7</v>
      </c>
      <c r="C338" s="16">
        <v>0</v>
      </c>
    </row>
    <row r="339" spans="1:3" x14ac:dyDescent="0.25">
      <c r="A339" s="17" t="s">
        <v>18</v>
      </c>
      <c r="B339" s="15">
        <v>7</v>
      </c>
      <c r="C339" s="16">
        <v>0</v>
      </c>
    </row>
    <row r="340" spans="1:3" x14ac:dyDescent="0.25">
      <c r="A340" s="17" t="s">
        <v>18</v>
      </c>
      <c r="B340" s="15">
        <v>6</v>
      </c>
      <c r="C340" s="16">
        <v>1</v>
      </c>
    </row>
    <row r="341" spans="1:3" x14ac:dyDescent="0.25">
      <c r="A341" s="17" t="s">
        <v>19</v>
      </c>
      <c r="B341" s="15">
        <v>7</v>
      </c>
      <c r="C341" s="16">
        <v>0</v>
      </c>
    </row>
    <row r="342" spans="1:3" x14ac:dyDescent="0.25">
      <c r="A342" s="17" t="s">
        <v>19</v>
      </c>
      <c r="B342" s="15">
        <v>5</v>
      </c>
      <c r="C342" s="16">
        <v>2</v>
      </c>
    </row>
    <row r="343" spans="1:3" x14ac:dyDescent="0.25">
      <c r="A343" s="17" t="s">
        <v>20</v>
      </c>
      <c r="B343" s="15">
        <v>7</v>
      </c>
      <c r="C343" s="16">
        <v>0</v>
      </c>
    </row>
    <row r="344" spans="1:3" x14ac:dyDescent="0.25">
      <c r="A344" s="17" t="s">
        <v>20</v>
      </c>
      <c r="B344" s="15">
        <v>5</v>
      </c>
      <c r="C344" s="16">
        <v>2</v>
      </c>
    </row>
    <row r="345" spans="1:3" x14ac:dyDescent="0.25">
      <c r="A345" s="17" t="s">
        <v>21</v>
      </c>
      <c r="B345" s="15">
        <v>6</v>
      </c>
      <c r="C345" s="16">
        <v>1</v>
      </c>
    </row>
    <row r="346" spans="1:3" ht="15.75" thickBot="1" x14ac:dyDescent="0.3">
      <c r="A346" s="17" t="s">
        <v>21</v>
      </c>
      <c r="B346" s="15">
        <v>5</v>
      </c>
      <c r="C346" s="16">
        <v>2</v>
      </c>
    </row>
    <row r="347" spans="1:3" ht="15.75" thickBot="1" x14ac:dyDescent="0.3">
      <c r="A347" s="30" t="s">
        <v>24</v>
      </c>
      <c r="B347" s="60" t="s">
        <v>393</v>
      </c>
      <c r="C347" s="59" t="s">
        <v>394</v>
      </c>
    </row>
    <row r="348" spans="1:3" x14ac:dyDescent="0.25">
      <c r="A348" s="14" t="s">
        <v>26</v>
      </c>
      <c r="B348" s="15">
        <v>5</v>
      </c>
      <c r="C348" s="16">
        <v>1</v>
      </c>
    </row>
    <row r="349" spans="1:3" x14ac:dyDescent="0.25">
      <c r="A349" s="14" t="s">
        <v>27</v>
      </c>
      <c r="B349" s="15">
        <v>4</v>
      </c>
      <c r="C349" s="16">
        <v>2</v>
      </c>
    </row>
    <row r="350" spans="1:3" x14ac:dyDescent="0.25">
      <c r="A350" s="14" t="s">
        <v>28</v>
      </c>
      <c r="B350" s="15">
        <v>6</v>
      </c>
      <c r="C350" s="16">
        <v>0</v>
      </c>
    </row>
    <row r="351" spans="1:3" x14ac:dyDescent="0.25">
      <c r="A351" s="14" t="s">
        <v>29</v>
      </c>
      <c r="B351" s="15">
        <v>3</v>
      </c>
      <c r="C351" s="16">
        <v>3</v>
      </c>
    </row>
    <row r="352" spans="1:3" x14ac:dyDescent="0.25">
      <c r="A352" s="14" t="s">
        <v>30</v>
      </c>
      <c r="B352" s="15">
        <v>2</v>
      </c>
      <c r="C352" s="16">
        <v>4</v>
      </c>
    </row>
    <row r="353" spans="1:3" x14ac:dyDescent="0.25">
      <c r="A353" s="17" t="s">
        <v>31</v>
      </c>
      <c r="B353" s="15">
        <v>2</v>
      </c>
      <c r="C353" s="16">
        <v>4</v>
      </c>
    </row>
    <row r="354" spans="1:3" x14ac:dyDescent="0.25">
      <c r="A354" s="14" t="s">
        <v>32</v>
      </c>
      <c r="B354" s="15">
        <v>5</v>
      </c>
      <c r="C354" s="16">
        <v>1</v>
      </c>
    </row>
    <row r="355" spans="1:3" x14ac:dyDescent="0.25">
      <c r="A355" s="14" t="s">
        <v>33</v>
      </c>
      <c r="B355" s="15">
        <v>3</v>
      </c>
      <c r="C355" s="16">
        <v>3</v>
      </c>
    </row>
    <row r="356" spans="1:3" x14ac:dyDescent="0.25">
      <c r="A356" s="14" t="s">
        <v>34</v>
      </c>
      <c r="B356" s="15">
        <v>2</v>
      </c>
      <c r="C356" s="16">
        <v>4</v>
      </c>
    </row>
    <row r="357" spans="1:3" x14ac:dyDescent="0.25">
      <c r="A357" s="14" t="s">
        <v>35</v>
      </c>
      <c r="B357" s="15">
        <v>6</v>
      </c>
      <c r="C357" s="16">
        <v>1</v>
      </c>
    </row>
    <row r="358" spans="1:3" x14ac:dyDescent="0.25">
      <c r="A358" s="14" t="s">
        <v>36</v>
      </c>
      <c r="B358" s="15">
        <v>2</v>
      </c>
      <c r="C358" s="16">
        <v>4</v>
      </c>
    </row>
    <row r="359" spans="1:3" ht="15.75" thickBot="1" x14ac:dyDescent="0.3">
      <c r="A359" s="14" t="s">
        <v>35</v>
      </c>
      <c r="B359" s="15">
        <v>5</v>
      </c>
      <c r="C359" s="16">
        <v>1</v>
      </c>
    </row>
    <row r="360" spans="1:3" ht="15.75" thickBot="1" x14ac:dyDescent="0.3">
      <c r="A360" s="30" t="s">
        <v>37</v>
      </c>
      <c r="B360" s="60" t="s">
        <v>393</v>
      </c>
      <c r="C360" s="59" t="s">
        <v>394</v>
      </c>
    </row>
    <row r="361" spans="1:3" x14ac:dyDescent="0.25">
      <c r="A361" s="14" t="s">
        <v>39</v>
      </c>
      <c r="B361" s="15">
        <v>5</v>
      </c>
      <c r="C361" s="16">
        <v>2</v>
      </c>
    </row>
    <row r="362" spans="1:3" x14ac:dyDescent="0.25">
      <c r="A362" s="14" t="s">
        <v>40</v>
      </c>
      <c r="B362" s="15">
        <v>7</v>
      </c>
      <c r="C362" s="16">
        <v>0</v>
      </c>
    </row>
    <row r="363" spans="1:3" x14ac:dyDescent="0.25">
      <c r="A363" s="14" t="s">
        <v>41</v>
      </c>
      <c r="B363" s="15">
        <v>6</v>
      </c>
      <c r="C363" s="16">
        <v>1</v>
      </c>
    </row>
    <row r="364" spans="1:3" x14ac:dyDescent="0.25">
      <c r="A364" s="14" t="s">
        <v>42</v>
      </c>
      <c r="B364" s="15">
        <v>6</v>
      </c>
      <c r="C364" s="16">
        <v>1</v>
      </c>
    </row>
    <row r="365" spans="1:3" x14ac:dyDescent="0.25">
      <c r="A365" s="14" t="s">
        <v>43</v>
      </c>
      <c r="B365" s="15">
        <v>6</v>
      </c>
      <c r="C365" s="16">
        <v>1</v>
      </c>
    </row>
    <row r="366" spans="1:3" x14ac:dyDescent="0.25">
      <c r="A366" s="14" t="s">
        <v>44</v>
      </c>
      <c r="B366" s="15">
        <v>3</v>
      </c>
      <c r="C366" s="16">
        <v>4</v>
      </c>
    </row>
    <row r="367" spans="1:3" x14ac:dyDescent="0.25">
      <c r="A367" s="14" t="s">
        <v>45</v>
      </c>
      <c r="B367" s="15">
        <v>2</v>
      </c>
      <c r="C367" s="16">
        <v>5</v>
      </c>
    </row>
    <row r="368" spans="1:3" x14ac:dyDescent="0.25">
      <c r="A368" s="14" t="s">
        <v>32</v>
      </c>
      <c r="B368" s="15">
        <v>4</v>
      </c>
      <c r="C368" s="16">
        <v>3</v>
      </c>
    </row>
    <row r="369" spans="1:3" x14ac:dyDescent="0.25">
      <c r="A369" s="14" t="s">
        <v>46</v>
      </c>
      <c r="B369" s="15">
        <v>7</v>
      </c>
      <c r="C369" s="16">
        <v>0</v>
      </c>
    </row>
    <row r="370" spans="1:3" x14ac:dyDescent="0.25">
      <c r="A370" s="14" t="s">
        <v>47</v>
      </c>
      <c r="B370" s="15">
        <v>5</v>
      </c>
      <c r="C370" s="16">
        <v>2</v>
      </c>
    </row>
    <row r="371" spans="1:3" x14ac:dyDescent="0.25">
      <c r="A371" s="14" t="s">
        <v>35</v>
      </c>
      <c r="B371" s="15">
        <v>6</v>
      </c>
      <c r="C371" s="16">
        <v>1</v>
      </c>
    </row>
    <row r="372" spans="1:3" ht="15.75" thickBot="1" x14ac:dyDescent="0.3">
      <c r="A372" s="14" t="s">
        <v>35</v>
      </c>
      <c r="B372" s="15">
        <v>3</v>
      </c>
      <c r="C372" s="16">
        <v>4</v>
      </c>
    </row>
    <row r="373" spans="1:3" ht="15.75" thickBot="1" x14ac:dyDescent="0.3">
      <c r="A373" s="30" t="s">
        <v>48</v>
      </c>
      <c r="B373" s="60" t="s">
        <v>393</v>
      </c>
      <c r="C373" s="59" t="s">
        <v>394</v>
      </c>
    </row>
    <row r="374" spans="1:3" x14ac:dyDescent="0.25">
      <c r="A374" s="14" t="s">
        <v>49</v>
      </c>
      <c r="B374" s="15">
        <v>2</v>
      </c>
      <c r="C374" s="16">
        <v>4</v>
      </c>
    </row>
    <row r="375" spans="1:3" x14ac:dyDescent="0.25">
      <c r="A375" s="14" t="s">
        <v>39</v>
      </c>
      <c r="B375" s="15">
        <v>6</v>
      </c>
      <c r="C375" s="16">
        <v>0</v>
      </c>
    </row>
    <row r="376" spans="1:3" x14ac:dyDescent="0.25">
      <c r="A376" s="14" t="s">
        <v>50</v>
      </c>
      <c r="B376" s="15">
        <v>5</v>
      </c>
      <c r="C376" s="16">
        <v>1</v>
      </c>
    </row>
    <row r="377" spans="1:3" x14ac:dyDescent="0.25">
      <c r="A377" s="14" t="s">
        <v>51</v>
      </c>
      <c r="B377" s="15">
        <v>2</v>
      </c>
      <c r="C377" s="16">
        <v>4</v>
      </c>
    </row>
    <row r="378" spans="1:3" x14ac:dyDescent="0.25">
      <c r="A378" s="14" t="s">
        <v>52</v>
      </c>
      <c r="B378" s="15">
        <v>6</v>
      </c>
      <c r="C378" s="16">
        <v>0</v>
      </c>
    </row>
    <row r="379" spans="1:3" x14ac:dyDescent="0.25">
      <c r="A379" s="14" t="s">
        <v>53</v>
      </c>
      <c r="B379" s="15">
        <v>6</v>
      </c>
      <c r="C379" s="16">
        <v>0</v>
      </c>
    </row>
    <row r="380" spans="1:3" x14ac:dyDescent="0.25">
      <c r="A380" s="14" t="s">
        <v>54</v>
      </c>
      <c r="B380" s="15">
        <v>6</v>
      </c>
      <c r="C380" s="16">
        <v>0</v>
      </c>
    </row>
    <row r="381" spans="1:3" x14ac:dyDescent="0.25">
      <c r="A381" s="14" t="s">
        <v>55</v>
      </c>
      <c r="B381" s="15">
        <v>4</v>
      </c>
      <c r="C381" s="16">
        <v>2</v>
      </c>
    </row>
    <row r="382" spans="1:3" x14ac:dyDescent="0.25">
      <c r="A382" s="14" t="s">
        <v>26</v>
      </c>
      <c r="B382" s="15">
        <v>3</v>
      </c>
      <c r="C382" s="16">
        <v>3</v>
      </c>
    </row>
    <row r="383" spans="1:3" x14ac:dyDescent="0.25">
      <c r="A383" s="14" t="s">
        <v>56</v>
      </c>
      <c r="B383" s="15">
        <v>5</v>
      </c>
      <c r="C383" s="16">
        <v>1</v>
      </c>
    </row>
    <row r="384" spans="1:3" x14ac:dyDescent="0.25">
      <c r="A384" s="14" t="s">
        <v>57</v>
      </c>
      <c r="B384" s="15">
        <v>6</v>
      </c>
      <c r="C384" s="16">
        <v>0</v>
      </c>
    </row>
    <row r="385" spans="1:3" x14ac:dyDescent="0.25">
      <c r="A385" s="14" t="s">
        <v>35</v>
      </c>
      <c r="B385" s="15">
        <v>3</v>
      </c>
      <c r="C385" s="16">
        <v>3</v>
      </c>
    </row>
    <row r="386" spans="1:3" ht="15.75" thickBot="1" x14ac:dyDescent="0.3">
      <c r="A386" s="14" t="s">
        <v>35</v>
      </c>
      <c r="B386" s="15">
        <v>2</v>
      </c>
      <c r="C386" s="16">
        <v>4</v>
      </c>
    </row>
    <row r="387" spans="1:3" ht="15.75" thickBot="1" x14ac:dyDescent="0.3">
      <c r="A387" s="30" t="s">
        <v>58</v>
      </c>
      <c r="B387" s="60" t="s">
        <v>393</v>
      </c>
      <c r="C387" s="59" t="s">
        <v>394</v>
      </c>
    </row>
    <row r="388" spans="1:3" x14ac:dyDescent="0.25">
      <c r="A388" s="14" t="s">
        <v>61</v>
      </c>
      <c r="B388" s="15">
        <v>2</v>
      </c>
      <c r="C388" s="16">
        <v>1</v>
      </c>
    </row>
    <row r="389" spans="1:3" x14ac:dyDescent="0.25">
      <c r="A389" s="14" t="s">
        <v>62</v>
      </c>
      <c r="B389" s="15">
        <v>1</v>
      </c>
      <c r="C389" s="16">
        <v>2</v>
      </c>
    </row>
    <row r="390" spans="1:3" x14ac:dyDescent="0.25">
      <c r="A390" s="14" t="s">
        <v>63</v>
      </c>
      <c r="B390" s="15">
        <v>1</v>
      </c>
      <c r="C390" s="16">
        <v>2</v>
      </c>
    </row>
    <row r="391" spans="1:3" x14ac:dyDescent="0.25">
      <c r="A391" s="14" t="s">
        <v>64</v>
      </c>
      <c r="B391" s="15">
        <v>2</v>
      </c>
      <c r="C391" s="16">
        <v>1</v>
      </c>
    </row>
    <row r="392" spans="1:3" x14ac:dyDescent="0.25">
      <c r="A392" s="14" t="s">
        <v>65</v>
      </c>
      <c r="B392" s="15">
        <v>1</v>
      </c>
      <c r="C392" s="16">
        <v>2</v>
      </c>
    </row>
    <row r="393" spans="1:3" x14ac:dyDescent="0.25">
      <c r="A393" s="14" t="s">
        <v>66</v>
      </c>
      <c r="B393" s="15">
        <v>1</v>
      </c>
      <c r="C393" s="16">
        <v>2</v>
      </c>
    </row>
    <row r="394" spans="1:3" x14ac:dyDescent="0.25">
      <c r="A394" s="14" t="s">
        <v>67</v>
      </c>
      <c r="B394" s="15">
        <v>3</v>
      </c>
      <c r="C394" s="16">
        <v>0</v>
      </c>
    </row>
    <row r="395" spans="1:3" x14ac:dyDescent="0.25">
      <c r="A395" s="14" t="s">
        <v>68</v>
      </c>
      <c r="B395" s="15">
        <v>1</v>
      </c>
      <c r="C395" s="16">
        <v>2</v>
      </c>
    </row>
    <row r="396" spans="1:3" x14ac:dyDescent="0.25">
      <c r="A396" s="14" t="s">
        <v>69</v>
      </c>
      <c r="B396" s="15">
        <v>3</v>
      </c>
      <c r="C396" s="16">
        <v>0</v>
      </c>
    </row>
    <row r="397" spans="1:3" x14ac:dyDescent="0.25">
      <c r="A397" s="14" t="s">
        <v>70</v>
      </c>
      <c r="B397" s="15">
        <v>3</v>
      </c>
      <c r="C397" s="16">
        <v>0</v>
      </c>
    </row>
    <row r="398" spans="1:3" x14ac:dyDescent="0.25">
      <c r="A398" s="17" t="s">
        <v>35</v>
      </c>
      <c r="B398" s="15">
        <v>2</v>
      </c>
      <c r="C398" s="16">
        <v>1</v>
      </c>
    </row>
    <row r="399" spans="1:3" x14ac:dyDescent="0.25">
      <c r="A399" s="17" t="s">
        <v>35</v>
      </c>
      <c r="B399" s="15">
        <v>1</v>
      </c>
      <c r="C399" s="16">
        <v>2</v>
      </c>
    </row>
    <row r="400" spans="1:3" x14ac:dyDescent="0.25">
      <c r="A400" s="17" t="s">
        <v>47</v>
      </c>
      <c r="B400" s="15">
        <v>2</v>
      </c>
      <c r="C400" s="16">
        <v>1</v>
      </c>
    </row>
    <row r="401" spans="1:3" x14ac:dyDescent="0.25">
      <c r="A401" s="17" t="s">
        <v>35</v>
      </c>
      <c r="B401" s="15">
        <v>3</v>
      </c>
      <c r="C401" s="16">
        <v>0</v>
      </c>
    </row>
    <row r="402" spans="1:3" ht="15.75" thickBot="1" x14ac:dyDescent="0.3">
      <c r="A402" s="17" t="s">
        <v>35</v>
      </c>
      <c r="B402" s="15">
        <v>2</v>
      </c>
      <c r="C402" s="16">
        <v>1</v>
      </c>
    </row>
    <row r="403" spans="1:3" ht="15.75" thickBot="1" x14ac:dyDescent="0.3">
      <c r="A403" s="30" t="s">
        <v>72</v>
      </c>
      <c r="B403" s="60" t="s">
        <v>393</v>
      </c>
      <c r="C403" s="59" t="s">
        <v>394</v>
      </c>
    </row>
    <row r="404" spans="1:3" x14ac:dyDescent="0.25">
      <c r="A404" s="14" t="s">
        <v>73</v>
      </c>
      <c r="B404" s="15">
        <v>3</v>
      </c>
      <c r="C404" s="16">
        <v>0</v>
      </c>
    </row>
    <row r="405" spans="1:3" x14ac:dyDescent="0.25">
      <c r="A405" s="14" t="s">
        <v>74</v>
      </c>
      <c r="B405" s="15">
        <v>2</v>
      </c>
      <c r="C405" s="16">
        <v>1</v>
      </c>
    </row>
    <row r="406" spans="1:3" x14ac:dyDescent="0.25">
      <c r="A406" s="14" t="s">
        <v>75</v>
      </c>
      <c r="B406" s="15">
        <v>2</v>
      </c>
      <c r="C406" s="16">
        <v>1</v>
      </c>
    </row>
    <row r="407" spans="1:3" x14ac:dyDescent="0.25">
      <c r="A407" s="14" t="s">
        <v>76</v>
      </c>
      <c r="B407" s="15">
        <v>1</v>
      </c>
      <c r="C407" s="16">
        <v>2</v>
      </c>
    </row>
    <row r="408" spans="1:3" x14ac:dyDescent="0.25">
      <c r="A408" s="14" t="s">
        <v>77</v>
      </c>
      <c r="B408" s="15">
        <v>3</v>
      </c>
      <c r="C408" s="16">
        <v>0</v>
      </c>
    </row>
    <row r="409" spans="1:3" x14ac:dyDescent="0.25">
      <c r="A409" s="14" t="s">
        <v>78</v>
      </c>
      <c r="B409" s="15">
        <v>3</v>
      </c>
      <c r="C409" s="16">
        <v>0</v>
      </c>
    </row>
    <row r="410" spans="1:3" x14ac:dyDescent="0.25">
      <c r="A410" s="14" t="s">
        <v>79</v>
      </c>
      <c r="B410" s="15">
        <v>1</v>
      </c>
      <c r="C410" s="16">
        <v>2</v>
      </c>
    </row>
    <row r="411" spans="1:3" x14ac:dyDescent="0.25">
      <c r="A411" s="14" t="s">
        <v>80</v>
      </c>
      <c r="B411" s="15">
        <v>2</v>
      </c>
      <c r="C411" s="16">
        <v>1</v>
      </c>
    </row>
    <row r="412" spans="1:3" x14ac:dyDescent="0.25">
      <c r="A412" s="14" t="s">
        <v>81</v>
      </c>
      <c r="B412" s="15">
        <v>3</v>
      </c>
      <c r="C412" s="16">
        <v>0</v>
      </c>
    </row>
    <row r="413" spans="1:3" x14ac:dyDescent="0.25">
      <c r="A413" s="14" t="s">
        <v>82</v>
      </c>
      <c r="B413" s="15">
        <v>2</v>
      </c>
      <c r="C413" s="16">
        <v>1</v>
      </c>
    </row>
    <row r="414" spans="1:3" x14ac:dyDescent="0.25">
      <c r="A414" s="14" t="s">
        <v>83</v>
      </c>
      <c r="B414" s="15">
        <v>2</v>
      </c>
      <c r="C414" s="16">
        <v>1</v>
      </c>
    </row>
    <row r="415" spans="1:3" x14ac:dyDescent="0.25">
      <c r="A415" s="14" t="s">
        <v>84</v>
      </c>
      <c r="B415" s="15">
        <v>3</v>
      </c>
      <c r="C415" s="16">
        <v>0</v>
      </c>
    </row>
    <row r="416" spans="1:3" x14ac:dyDescent="0.25">
      <c r="A416" s="14" t="s">
        <v>85</v>
      </c>
      <c r="B416" s="15">
        <v>1</v>
      </c>
      <c r="C416" s="16">
        <v>2</v>
      </c>
    </row>
    <row r="417" spans="1:3" x14ac:dyDescent="0.25">
      <c r="A417" s="14" t="s">
        <v>86</v>
      </c>
      <c r="B417" s="15">
        <v>2</v>
      </c>
      <c r="C417" s="16">
        <v>1</v>
      </c>
    </row>
    <row r="418" spans="1:3" x14ac:dyDescent="0.25">
      <c r="A418" s="14" t="s">
        <v>47</v>
      </c>
      <c r="B418" s="15">
        <v>3</v>
      </c>
      <c r="C418" s="16">
        <v>0</v>
      </c>
    </row>
    <row r="419" spans="1:3" ht="15.75" thickBot="1" x14ac:dyDescent="0.3">
      <c r="A419" s="15" t="s">
        <v>88</v>
      </c>
      <c r="B419" s="15">
        <v>1</v>
      </c>
      <c r="C419" s="16" t="s">
        <v>6</v>
      </c>
    </row>
    <row r="420" spans="1:3" ht="15.75" thickBot="1" x14ac:dyDescent="0.3">
      <c r="A420" s="30" t="s">
        <v>89</v>
      </c>
      <c r="B420" s="60" t="s">
        <v>393</v>
      </c>
      <c r="C420" s="59" t="s">
        <v>394</v>
      </c>
    </row>
    <row r="421" spans="1:3" x14ac:dyDescent="0.25">
      <c r="A421" s="14" t="s">
        <v>90</v>
      </c>
      <c r="B421" s="15">
        <v>1</v>
      </c>
      <c r="C421" s="16">
        <v>1</v>
      </c>
    </row>
    <row r="422" spans="1:3" x14ac:dyDescent="0.25">
      <c r="A422" s="14" t="s">
        <v>91</v>
      </c>
      <c r="B422" s="15">
        <v>2</v>
      </c>
      <c r="C422" s="16">
        <v>0</v>
      </c>
    </row>
    <row r="423" spans="1:3" x14ac:dyDescent="0.25">
      <c r="A423" s="14" t="s">
        <v>92</v>
      </c>
      <c r="B423" s="15">
        <v>1</v>
      </c>
      <c r="C423" s="16">
        <v>1</v>
      </c>
    </row>
    <row r="424" spans="1:3" x14ac:dyDescent="0.25">
      <c r="A424" s="14" t="s">
        <v>93</v>
      </c>
      <c r="B424" s="15">
        <v>1</v>
      </c>
      <c r="C424" s="16">
        <v>1</v>
      </c>
    </row>
    <row r="425" spans="1:3" x14ac:dyDescent="0.25">
      <c r="A425" s="14" t="s">
        <v>94</v>
      </c>
      <c r="B425" s="15">
        <v>1</v>
      </c>
      <c r="C425" s="16">
        <v>1</v>
      </c>
    </row>
    <row r="426" spans="1:3" x14ac:dyDescent="0.25">
      <c r="A426" s="14" t="s">
        <v>95</v>
      </c>
      <c r="B426" s="15">
        <v>2</v>
      </c>
      <c r="C426" s="16">
        <v>0</v>
      </c>
    </row>
    <row r="427" spans="1:3" x14ac:dyDescent="0.25">
      <c r="A427" s="14" t="s">
        <v>96</v>
      </c>
      <c r="B427" s="15">
        <v>1</v>
      </c>
      <c r="C427" s="16">
        <v>1</v>
      </c>
    </row>
    <row r="428" spans="1:3" x14ac:dyDescent="0.25">
      <c r="A428" s="14" t="s">
        <v>97</v>
      </c>
      <c r="B428" s="15">
        <v>1</v>
      </c>
      <c r="C428" s="16">
        <v>1</v>
      </c>
    </row>
    <row r="429" spans="1:3" x14ac:dyDescent="0.25">
      <c r="A429" s="14" t="s">
        <v>98</v>
      </c>
      <c r="B429" s="15">
        <v>1</v>
      </c>
      <c r="C429" s="16">
        <v>1</v>
      </c>
    </row>
    <row r="430" spans="1:3" x14ac:dyDescent="0.25">
      <c r="A430" s="14" t="s">
        <v>99</v>
      </c>
      <c r="B430" s="15">
        <v>1</v>
      </c>
      <c r="C430" s="16">
        <v>1</v>
      </c>
    </row>
    <row r="431" spans="1:3" x14ac:dyDescent="0.25">
      <c r="A431" s="14" t="s">
        <v>100</v>
      </c>
      <c r="B431" s="15">
        <v>2</v>
      </c>
      <c r="C431" s="16">
        <v>0</v>
      </c>
    </row>
    <row r="432" spans="1:3" x14ac:dyDescent="0.25">
      <c r="A432" s="17" t="s">
        <v>47</v>
      </c>
      <c r="B432" s="15">
        <v>2</v>
      </c>
      <c r="C432" s="16">
        <v>0</v>
      </c>
    </row>
  </sheetData>
  <mergeCells count="1">
    <mergeCell ref="B207:G207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rowBreaks count="5" manualBreakCount="5">
    <brk id="252" max="16383" man="1"/>
    <brk id="279" max="16383" man="1"/>
    <brk id="332" max="16383" man="1"/>
    <brk id="372" max="16383" man="1"/>
    <brk id="3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workbookViewId="0">
      <pane ySplit="1" topLeftCell="A2" activePane="bottomLeft" state="frozen"/>
      <selection pane="bottomLeft"/>
    </sheetView>
  </sheetViews>
  <sheetFormatPr baseColWidth="10" defaultColWidth="11.42578125" defaultRowHeight="12" x14ac:dyDescent="0.25"/>
  <cols>
    <col min="1" max="1" width="44.42578125" style="139" bestFit="1" customWidth="1"/>
    <col min="2" max="2" width="9.85546875" style="139" bestFit="1" customWidth="1"/>
    <col min="3" max="3" width="9.85546875" style="139" customWidth="1"/>
    <col min="4" max="4" width="20.140625" style="144" customWidth="1"/>
    <col min="5" max="5" width="10.140625" style="144" bestFit="1" customWidth="1"/>
    <col min="6" max="6" width="9.85546875" style="144" customWidth="1"/>
    <col min="7" max="12" width="9.85546875" style="144" bestFit="1" customWidth="1"/>
    <col min="13" max="13" width="19.85546875" style="144" bestFit="1" customWidth="1"/>
    <col min="14" max="15" width="9.85546875" style="144" bestFit="1" customWidth="1"/>
    <col min="16" max="16384" width="11.42578125" style="144"/>
  </cols>
  <sheetData>
    <row r="1" spans="1:15" ht="24" x14ac:dyDescent="0.25">
      <c r="A1" s="132" t="s">
        <v>0</v>
      </c>
      <c r="B1" s="133" t="s">
        <v>1</v>
      </c>
      <c r="C1" s="133" t="s">
        <v>402</v>
      </c>
      <c r="D1" s="133" t="s">
        <v>401</v>
      </c>
      <c r="E1" s="140">
        <v>21</v>
      </c>
      <c r="F1" s="133" t="s">
        <v>402</v>
      </c>
      <c r="G1" s="141"/>
      <c r="H1" s="133" t="s">
        <v>402</v>
      </c>
      <c r="I1" s="141"/>
      <c r="J1" s="133" t="s">
        <v>402</v>
      </c>
      <c r="K1" s="143"/>
      <c r="L1" s="133" t="s">
        <v>402</v>
      </c>
      <c r="M1" s="143"/>
      <c r="N1" s="143"/>
      <c r="O1" s="143"/>
    </row>
    <row r="2" spans="1:15" ht="12.75" thickBot="1" x14ac:dyDescent="0.25">
      <c r="A2" s="134" t="s">
        <v>2</v>
      </c>
      <c r="B2" s="145">
        <v>44992</v>
      </c>
      <c r="C2" s="145"/>
      <c r="D2" s="146"/>
      <c r="E2" s="145">
        <v>45174</v>
      </c>
      <c r="F2" s="145"/>
      <c r="G2" s="145">
        <v>45188</v>
      </c>
      <c r="H2" s="145"/>
      <c r="I2" s="145">
        <v>45349</v>
      </c>
      <c r="J2" s="145"/>
      <c r="K2" s="83">
        <v>45538</v>
      </c>
      <c r="L2" s="145"/>
    </row>
    <row r="3" spans="1:15" x14ac:dyDescent="0.2">
      <c r="A3" s="85" t="s">
        <v>3</v>
      </c>
      <c r="B3" s="147" t="s">
        <v>4</v>
      </c>
      <c r="C3" s="152"/>
      <c r="D3" s="85" t="s">
        <v>3</v>
      </c>
      <c r="E3" s="147" t="s">
        <v>4</v>
      </c>
      <c r="F3" s="147"/>
      <c r="G3" s="147" t="s">
        <v>4</v>
      </c>
      <c r="H3" s="147"/>
      <c r="I3" s="147" t="s">
        <v>4</v>
      </c>
      <c r="J3" s="147"/>
      <c r="K3" s="87" t="s">
        <v>4</v>
      </c>
      <c r="L3" s="147"/>
    </row>
    <row r="4" spans="1:15" x14ac:dyDescent="0.2">
      <c r="A4" s="89" t="s">
        <v>5</v>
      </c>
      <c r="B4" s="147" t="s">
        <v>4</v>
      </c>
      <c r="C4" s="147"/>
      <c r="D4" s="89" t="s">
        <v>5</v>
      </c>
      <c r="E4" s="147" t="s">
        <v>4</v>
      </c>
      <c r="F4" s="147"/>
      <c r="G4" s="147" t="s">
        <v>4</v>
      </c>
      <c r="H4" s="147"/>
      <c r="I4" s="147" t="s">
        <v>4</v>
      </c>
      <c r="J4" s="147"/>
      <c r="K4" s="88" t="s">
        <v>4</v>
      </c>
      <c r="L4" s="147"/>
    </row>
    <row r="5" spans="1:15" x14ac:dyDescent="0.2">
      <c r="A5" s="89" t="s">
        <v>7</v>
      </c>
      <c r="B5" s="147" t="s">
        <v>4</v>
      </c>
      <c r="C5" s="147"/>
      <c r="D5" s="89" t="s">
        <v>7</v>
      </c>
      <c r="E5" s="147" t="s">
        <v>4</v>
      </c>
      <c r="F5" s="147"/>
      <c r="G5" s="147" t="s">
        <v>4</v>
      </c>
      <c r="H5" s="147"/>
      <c r="I5" s="147" t="s">
        <v>4</v>
      </c>
      <c r="J5" s="147"/>
      <c r="K5" s="88" t="s">
        <v>4</v>
      </c>
      <c r="L5" s="147"/>
    </row>
    <row r="6" spans="1:15" x14ac:dyDescent="0.2">
      <c r="A6" s="89" t="s">
        <v>9</v>
      </c>
      <c r="B6" s="147" t="s">
        <v>4</v>
      </c>
      <c r="C6" s="147"/>
      <c r="D6" s="89" t="s">
        <v>9</v>
      </c>
      <c r="E6" s="147" t="s">
        <v>4</v>
      </c>
      <c r="F6" s="147"/>
      <c r="G6" s="147" t="s">
        <v>4</v>
      </c>
      <c r="H6" s="147"/>
      <c r="I6" s="147" t="s">
        <v>4</v>
      </c>
      <c r="J6" s="147"/>
      <c r="K6" s="88" t="s">
        <v>4</v>
      </c>
      <c r="L6" s="147"/>
    </row>
    <row r="7" spans="1:15" x14ac:dyDescent="0.2">
      <c r="A7" s="89" t="s">
        <v>10</v>
      </c>
      <c r="B7" s="147"/>
      <c r="C7" s="147"/>
      <c r="D7" s="89" t="s">
        <v>398</v>
      </c>
      <c r="E7" s="147" t="s">
        <v>4</v>
      </c>
      <c r="F7" s="147"/>
      <c r="G7" s="147" t="s">
        <v>4</v>
      </c>
      <c r="H7" s="147"/>
      <c r="I7" s="147" t="s">
        <v>4</v>
      </c>
      <c r="J7" s="147"/>
      <c r="K7" s="88" t="s">
        <v>4</v>
      </c>
      <c r="L7" s="147"/>
    </row>
    <row r="8" spans="1:15" x14ac:dyDescent="0.2">
      <c r="A8" s="89" t="s">
        <v>11</v>
      </c>
      <c r="B8" s="147"/>
      <c r="C8" s="147"/>
      <c r="D8" s="89" t="s">
        <v>10</v>
      </c>
      <c r="E8" s="147" t="s">
        <v>4</v>
      </c>
      <c r="F8" s="147"/>
      <c r="G8" s="147" t="s">
        <v>4</v>
      </c>
      <c r="H8" s="147"/>
      <c r="I8" s="147" t="s">
        <v>4</v>
      </c>
      <c r="J8" s="147"/>
      <c r="K8" s="161" t="s">
        <v>4</v>
      </c>
      <c r="L8" s="147"/>
    </row>
    <row r="9" spans="1:15" x14ac:dyDescent="0.2">
      <c r="A9" s="89" t="s">
        <v>12</v>
      </c>
      <c r="B9" s="147"/>
      <c r="C9" s="147"/>
      <c r="D9" s="89" t="s">
        <v>13</v>
      </c>
      <c r="E9" s="147"/>
      <c r="F9" s="147"/>
      <c r="G9" s="147" t="s">
        <v>4</v>
      </c>
      <c r="H9" s="147"/>
      <c r="I9" s="147"/>
      <c r="J9" s="147"/>
      <c r="K9" s="159"/>
      <c r="L9" s="147"/>
    </row>
    <row r="10" spans="1:15" x14ac:dyDescent="0.2">
      <c r="A10" s="89" t="s">
        <v>13</v>
      </c>
      <c r="B10" s="147"/>
      <c r="C10" s="147"/>
      <c r="D10" s="89" t="s">
        <v>14</v>
      </c>
      <c r="E10" s="147" t="s">
        <v>4</v>
      </c>
      <c r="F10" s="147"/>
      <c r="G10" s="147" t="s">
        <v>4</v>
      </c>
      <c r="H10" s="147"/>
      <c r="I10" s="147" t="s">
        <v>4</v>
      </c>
      <c r="J10" s="147"/>
      <c r="K10" s="88" t="s">
        <v>4</v>
      </c>
      <c r="L10" s="147"/>
    </row>
    <row r="11" spans="1:15" x14ac:dyDescent="0.2">
      <c r="A11" s="89" t="s">
        <v>14</v>
      </c>
      <c r="B11" s="147"/>
      <c r="C11" s="147"/>
      <c r="D11" s="89" t="s">
        <v>399</v>
      </c>
      <c r="E11" s="147" t="s">
        <v>4</v>
      </c>
      <c r="F11" s="147"/>
      <c r="G11" s="147" t="s">
        <v>4</v>
      </c>
      <c r="H11" s="147"/>
      <c r="I11" s="147" t="s">
        <v>4</v>
      </c>
      <c r="J11" s="147"/>
      <c r="K11" s="88" t="s">
        <v>4</v>
      </c>
      <c r="L11" s="147"/>
    </row>
    <row r="12" spans="1:15" x14ac:dyDescent="0.2">
      <c r="A12" s="89" t="s">
        <v>8</v>
      </c>
      <c r="B12" s="147"/>
      <c r="C12" s="147"/>
      <c r="D12" s="89" t="s">
        <v>8</v>
      </c>
      <c r="E12" s="147"/>
      <c r="F12" s="147"/>
      <c r="G12" s="147" t="s">
        <v>4</v>
      </c>
      <c r="H12" s="147"/>
      <c r="I12" s="147" t="s">
        <v>4</v>
      </c>
      <c r="J12" s="147"/>
      <c r="K12" s="159"/>
      <c r="L12" s="147"/>
    </row>
    <row r="13" spans="1:15" x14ac:dyDescent="0.2">
      <c r="A13" s="89" t="s">
        <v>15</v>
      </c>
      <c r="B13" s="147" t="s">
        <v>4</v>
      </c>
      <c r="C13" s="147"/>
      <c r="D13" s="147"/>
      <c r="E13" s="147"/>
      <c r="F13" s="147"/>
      <c r="G13" s="147"/>
      <c r="H13" s="147"/>
      <c r="I13" s="147"/>
      <c r="J13" s="147"/>
      <c r="K13" s="159"/>
      <c r="L13" s="147"/>
    </row>
    <row r="14" spans="1:15" x14ac:dyDescent="0.2">
      <c r="A14" s="91" t="s">
        <v>16</v>
      </c>
      <c r="B14" s="147"/>
      <c r="C14" s="147"/>
      <c r="D14" s="147"/>
      <c r="E14" s="147"/>
      <c r="F14" s="147"/>
      <c r="G14" s="147" t="s">
        <v>4</v>
      </c>
      <c r="H14" s="147">
        <v>4</v>
      </c>
      <c r="I14" s="147" t="s">
        <v>4</v>
      </c>
      <c r="J14" s="147">
        <v>4</v>
      </c>
      <c r="K14" s="161" t="s">
        <v>4</v>
      </c>
      <c r="L14" s="147">
        <v>4</v>
      </c>
    </row>
    <row r="15" spans="1:15" x14ac:dyDescent="0.2">
      <c r="A15" s="91" t="s">
        <v>16</v>
      </c>
      <c r="B15" s="147"/>
      <c r="C15" s="147"/>
      <c r="D15" s="147"/>
      <c r="E15" s="147"/>
      <c r="F15" s="147"/>
      <c r="G15" s="147" t="s">
        <v>4</v>
      </c>
      <c r="H15" s="147">
        <v>4</v>
      </c>
      <c r="I15" s="147" t="s">
        <v>4</v>
      </c>
      <c r="J15" s="147">
        <v>4</v>
      </c>
      <c r="K15" s="161" t="s">
        <v>4</v>
      </c>
      <c r="L15" s="147">
        <v>4</v>
      </c>
    </row>
    <row r="16" spans="1:15" x14ac:dyDescent="0.2">
      <c r="A16" s="91" t="s">
        <v>17</v>
      </c>
      <c r="B16" s="147" t="s">
        <v>4</v>
      </c>
      <c r="C16" s="147">
        <v>4</v>
      </c>
      <c r="D16" s="147"/>
      <c r="E16" s="147" t="s">
        <v>4</v>
      </c>
      <c r="F16" s="147">
        <v>4</v>
      </c>
      <c r="G16" s="147" t="s">
        <v>4</v>
      </c>
      <c r="H16" s="147">
        <v>4</v>
      </c>
      <c r="I16" s="147" t="s">
        <v>4</v>
      </c>
      <c r="J16" s="147">
        <v>4</v>
      </c>
      <c r="K16" s="88" t="s">
        <v>4</v>
      </c>
      <c r="L16" s="147">
        <v>4</v>
      </c>
    </row>
    <row r="17" spans="1:15" x14ac:dyDescent="0.2">
      <c r="A17" s="91" t="s">
        <v>17</v>
      </c>
      <c r="B17" s="147" t="s">
        <v>4</v>
      </c>
      <c r="C17" s="147">
        <v>4</v>
      </c>
      <c r="D17" s="147"/>
      <c r="E17" s="147" t="s">
        <v>4</v>
      </c>
      <c r="F17" s="147">
        <v>4</v>
      </c>
      <c r="G17" s="147" t="s">
        <v>4</v>
      </c>
      <c r="H17" s="147">
        <v>4</v>
      </c>
      <c r="I17" s="147" t="s">
        <v>4</v>
      </c>
      <c r="J17" s="147">
        <v>4</v>
      </c>
      <c r="K17" s="159"/>
      <c r="L17" s="147"/>
    </row>
    <row r="18" spans="1:15" x14ac:dyDescent="0.2">
      <c r="A18" s="91" t="s">
        <v>18</v>
      </c>
      <c r="B18" s="147" t="s">
        <v>4</v>
      </c>
      <c r="C18" s="147">
        <v>4</v>
      </c>
      <c r="D18" s="147"/>
      <c r="E18" s="147" t="s">
        <v>4</v>
      </c>
      <c r="F18" s="147">
        <v>4</v>
      </c>
      <c r="G18" s="147" t="s">
        <v>4</v>
      </c>
      <c r="H18" s="147">
        <v>4</v>
      </c>
      <c r="I18" s="147" t="s">
        <v>4</v>
      </c>
      <c r="J18" s="147">
        <v>4</v>
      </c>
      <c r="K18" s="88" t="s">
        <v>4</v>
      </c>
      <c r="L18" s="147">
        <v>4</v>
      </c>
    </row>
    <row r="19" spans="1:15" x14ac:dyDescent="0.2">
      <c r="A19" s="91" t="s">
        <v>18</v>
      </c>
      <c r="B19" s="147" t="s">
        <v>4</v>
      </c>
      <c r="C19" s="147">
        <v>4</v>
      </c>
      <c r="D19" s="147"/>
      <c r="E19" s="147" t="s">
        <v>4</v>
      </c>
      <c r="F19" s="147">
        <v>4</v>
      </c>
      <c r="G19" s="147" t="s">
        <v>4</v>
      </c>
      <c r="H19" s="147">
        <v>4</v>
      </c>
      <c r="I19" s="147" t="s">
        <v>4</v>
      </c>
      <c r="J19" s="147">
        <v>4</v>
      </c>
      <c r="K19" s="88" t="s">
        <v>4</v>
      </c>
      <c r="L19" s="147">
        <v>4</v>
      </c>
    </row>
    <row r="20" spans="1:15" x14ac:dyDescent="0.2">
      <c r="A20" s="91" t="s">
        <v>19</v>
      </c>
      <c r="B20" s="147" t="s">
        <v>4</v>
      </c>
      <c r="C20" s="147">
        <v>4</v>
      </c>
      <c r="D20" s="147"/>
      <c r="E20" s="147" t="s">
        <v>4</v>
      </c>
      <c r="F20" s="147">
        <v>4</v>
      </c>
      <c r="G20" s="147" t="s">
        <v>4</v>
      </c>
      <c r="H20" s="147">
        <v>4</v>
      </c>
      <c r="I20" s="147" t="s">
        <v>4</v>
      </c>
      <c r="J20" s="147">
        <v>4</v>
      </c>
      <c r="K20" s="88" t="s">
        <v>4</v>
      </c>
      <c r="L20" s="147">
        <v>4</v>
      </c>
    </row>
    <row r="21" spans="1:15" x14ac:dyDescent="0.2">
      <c r="A21" s="91" t="s">
        <v>19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59"/>
      <c r="L21" s="147"/>
    </row>
    <row r="22" spans="1:15" x14ac:dyDescent="0.2">
      <c r="A22" s="91" t="s">
        <v>20</v>
      </c>
      <c r="B22" s="147" t="s">
        <v>4</v>
      </c>
      <c r="C22" s="147">
        <v>4</v>
      </c>
      <c r="D22" s="147"/>
      <c r="E22" s="147" t="s">
        <v>4</v>
      </c>
      <c r="F22" s="147">
        <v>4</v>
      </c>
      <c r="G22" s="147" t="s">
        <v>4</v>
      </c>
      <c r="H22" s="147">
        <v>4</v>
      </c>
      <c r="I22" s="147" t="s">
        <v>4</v>
      </c>
      <c r="J22" s="147">
        <v>4</v>
      </c>
      <c r="K22" s="88" t="s">
        <v>4</v>
      </c>
      <c r="L22" s="147">
        <v>4</v>
      </c>
    </row>
    <row r="23" spans="1:15" x14ac:dyDescent="0.2">
      <c r="A23" s="91" t="s">
        <v>20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61" t="s">
        <v>4</v>
      </c>
      <c r="L23" s="147">
        <v>4</v>
      </c>
    </row>
    <row r="24" spans="1:15" ht="12.75" thickBot="1" x14ac:dyDescent="0.25">
      <c r="A24" s="91" t="s">
        <v>21</v>
      </c>
      <c r="B24" s="148" t="s">
        <v>4</v>
      </c>
      <c r="C24" s="148">
        <v>4</v>
      </c>
      <c r="D24" s="148"/>
      <c r="E24" s="148" t="s">
        <v>4</v>
      </c>
      <c r="F24" s="148">
        <v>4</v>
      </c>
      <c r="G24" s="148" t="s">
        <v>4</v>
      </c>
      <c r="H24" s="155">
        <v>4</v>
      </c>
      <c r="I24" s="148" t="s">
        <v>4</v>
      </c>
      <c r="J24" s="148">
        <v>4</v>
      </c>
      <c r="K24" s="88" t="s">
        <v>4</v>
      </c>
      <c r="L24" s="148">
        <v>4</v>
      </c>
    </row>
    <row r="25" spans="1:15" ht="12.75" thickBot="1" x14ac:dyDescent="0.25">
      <c r="A25" s="93" t="s">
        <v>21</v>
      </c>
      <c r="B25" s="148" t="s">
        <v>4</v>
      </c>
      <c r="C25" s="148">
        <v>3</v>
      </c>
      <c r="D25" s="148"/>
      <c r="E25" s="148"/>
      <c r="F25" s="148"/>
      <c r="G25" s="148" t="s">
        <v>4</v>
      </c>
      <c r="H25" s="154">
        <v>4</v>
      </c>
      <c r="I25" s="148" t="s">
        <v>4</v>
      </c>
      <c r="J25" s="148">
        <v>4</v>
      </c>
      <c r="K25" s="162" t="s">
        <v>4</v>
      </c>
      <c r="L25" s="148">
        <v>4</v>
      </c>
    </row>
    <row r="26" spans="1:15" ht="12.75" thickBot="1" x14ac:dyDescent="0.3">
      <c r="A26" s="95" t="s">
        <v>22</v>
      </c>
      <c r="B26" s="135">
        <f t="shared" ref="B26" si="0">COUNTIF(B3:B25,"S")</f>
        <v>13</v>
      </c>
      <c r="C26" s="135">
        <f>SUM(C14:C25)</f>
        <v>31</v>
      </c>
      <c r="D26" s="135">
        <v>22</v>
      </c>
      <c r="E26" s="135">
        <f t="shared" ref="E26:G26" si="1">COUNTIF(E3:E25,"S")</f>
        <v>15</v>
      </c>
      <c r="F26" s="135">
        <f>SUM(F14:F25)</f>
        <v>28</v>
      </c>
      <c r="G26" s="135">
        <f t="shared" si="1"/>
        <v>20</v>
      </c>
      <c r="H26" s="135">
        <f>SUM(H14:H25)</f>
        <v>40</v>
      </c>
      <c r="I26" s="135">
        <f t="shared" ref="I26" si="2">COUNTIF(I3:I25,"S")</f>
        <v>19</v>
      </c>
      <c r="J26" s="135">
        <f>SUM(J14:J25)</f>
        <v>40</v>
      </c>
      <c r="K26" s="135">
        <v>18</v>
      </c>
      <c r="L26" s="135">
        <f>SUM(L14:L25)</f>
        <v>40</v>
      </c>
    </row>
    <row r="27" spans="1:15" ht="12.75" thickBot="1" x14ac:dyDescent="0.3">
      <c r="A27" s="98" t="s">
        <v>23</v>
      </c>
      <c r="B27" s="136">
        <f>+B26/$E$1*100</f>
        <v>61.904761904761905</v>
      </c>
      <c r="C27" s="136">
        <f>(+C26/8)</f>
        <v>3.875</v>
      </c>
      <c r="D27" s="136"/>
      <c r="E27" s="136">
        <f>+E26/$E$1*100</f>
        <v>71.428571428571431</v>
      </c>
      <c r="F27" s="136">
        <f>(+F26/7)</f>
        <v>4</v>
      </c>
      <c r="G27" s="136">
        <f>+G26/$E$1*100</f>
        <v>95.238095238095227</v>
      </c>
      <c r="H27" s="136">
        <f>(+H26/10)</f>
        <v>4</v>
      </c>
      <c r="I27" s="136">
        <f>+I26/$E$1*100</f>
        <v>90.476190476190482</v>
      </c>
      <c r="J27" s="136">
        <f>(+J26/10)</f>
        <v>4</v>
      </c>
      <c r="K27" s="136">
        <f>+K26/$E$1*100</f>
        <v>85.714285714285708</v>
      </c>
      <c r="L27" s="136">
        <f>(+L26/10)</f>
        <v>4</v>
      </c>
    </row>
    <row r="28" spans="1:15" ht="24" x14ac:dyDescent="0.25">
      <c r="A28" s="132" t="s">
        <v>24</v>
      </c>
      <c r="B28" s="133" t="s">
        <v>1</v>
      </c>
      <c r="C28" s="133"/>
      <c r="D28" s="133" t="s">
        <v>401</v>
      </c>
      <c r="E28" s="140">
        <v>21</v>
      </c>
      <c r="F28" s="133" t="s">
        <v>402</v>
      </c>
      <c r="G28" s="140">
        <v>21</v>
      </c>
      <c r="H28" s="133" t="s">
        <v>402</v>
      </c>
      <c r="I28" s="142"/>
      <c r="J28" s="143"/>
      <c r="K28" s="143"/>
      <c r="L28" s="143"/>
      <c r="M28" s="143"/>
      <c r="N28" s="143"/>
      <c r="O28" s="143"/>
    </row>
    <row r="29" spans="1:15" ht="12.75" thickBot="1" x14ac:dyDescent="0.3">
      <c r="A29" s="134" t="s">
        <v>2</v>
      </c>
      <c r="B29" s="149"/>
      <c r="C29" s="149"/>
      <c r="D29" s="146"/>
      <c r="E29" s="165">
        <v>45496</v>
      </c>
      <c r="F29" s="165"/>
      <c r="G29" s="165">
        <v>45544</v>
      </c>
      <c r="H29" s="165"/>
    </row>
    <row r="30" spans="1:15" x14ac:dyDescent="0.25">
      <c r="A30" s="85" t="s">
        <v>3</v>
      </c>
      <c r="B30" s="150"/>
      <c r="C30" s="150"/>
      <c r="D30" s="85" t="s">
        <v>3</v>
      </c>
      <c r="E30" s="164" t="s">
        <v>4</v>
      </c>
      <c r="F30" s="164"/>
      <c r="G30" s="164" t="s">
        <v>4</v>
      </c>
      <c r="H30" s="164"/>
    </row>
    <row r="31" spans="1:15" x14ac:dyDescent="0.25">
      <c r="A31" s="89" t="s">
        <v>25</v>
      </c>
      <c r="B31" s="150"/>
      <c r="C31" s="150"/>
      <c r="D31" s="89" t="s">
        <v>5</v>
      </c>
      <c r="E31" s="89" t="s">
        <v>4</v>
      </c>
      <c r="F31" s="89"/>
      <c r="G31" s="89" t="s">
        <v>4</v>
      </c>
      <c r="H31" s="89"/>
    </row>
    <row r="32" spans="1:15" x14ac:dyDescent="0.25">
      <c r="A32" s="89" t="s">
        <v>7</v>
      </c>
      <c r="B32" s="150"/>
      <c r="C32" s="150"/>
      <c r="D32" s="89" t="s">
        <v>7</v>
      </c>
      <c r="E32" s="89" t="s">
        <v>4</v>
      </c>
      <c r="F32" s="89"/>
      <c r="G32" s="89" t="s">
        <v>4</v>
      </c>
      <c r="H32" s="89"/>
    </row>
    <row r="33" spans="1:9" x14ac:dyDescent="0.25">
      <c r="A33" s="89" t="s">
        <v>9</v>
      </c>
      <c r="B33" s="150"/>
      <c r="C33" s="150"/>
      <c r="D33" s="89" t="s">
        <v>9</v>
      </c>
      <c r="E33" s="89" t="s">
        <v>4</v>
      </c>
      <c r="F33" s="89"/>
      <c r="G33" s="89" t="s">
        <v>4</v>
      </c>
      <c r="H33" s="89"/>
    </row>
    <row r="34" spans="1:9" x14ac:dyDescent="0.25">
      <c r="A34" s="89" t="s">
        <v>10</v>
      </c>
      <c r="B34" s="150"/>
      <c r="C34" s="150"/>
      <c r="D34" s="89" t="s">
        <v>398</v>
      </c>
      <c r="E34" s="89" t="s">
        <v>4</v>
      </c>
      <c r="F34" s="89"/>
      <c r="G34" s="89" t="s">
        <v>4</v>
      </c>
      <c r="H34" s="89"/>
    </row>
    <row r="35" spans="1:9" x14ac:dyDescent="0.25">
      <c r="A35" s="89" t="s">
        <v>11</v>
      </c>
      <c r="B35" s="150"/>
      <c r="C35" s="150"/>
      <c r="D35" s="89" t="s">
        <v>10</v>
      </c>
      <c r="E35" s="89" t="s">
        <v>4</v>
      </c>
      <c r="F35" s="89"/>
      <c r="G35" s="89" t="s">
        <v>4</v>
      </c>
      <c r="H35" s="89"/>
    </row>
    <row r="36" spans="1:9" x14ac:dyDescent="0.25">
      <c r="A36" s="89" t="s">
        <v>12</v>
      </c>
      <c r="B36" s="150"/>
      <c r="C36" s="150"/>
      <c r="D36" s="89" t="s">
        <v>13</v>
      </c>
      <c r="E36" s="89" t="s">
        <v>423</v>
      </c>
      <c r="F36" s="89"/>
      <c r="G36" s="89" t="s">
        <v>423</v>
      </c>
      <c r="H36" s="89"/>
    </row>
    <row r="37" spans="1:9" x14ac:dyDescent="0.25">
      <c r="A37" s="91" t="s">
        <v>13</v>
      </c>
      <c r="B37" s="150"/>
      <c r="C37" s="150"/>
      <c r="D37" s="89" t="s">
        <v>14</v>
      </c>
      <c r="E37" s="89" t="s">
        <v>4</v>
      </c>
      <c r="F37" s="89"/>
      <c r="G37" s="89" t="s">
        <v>4</v>
      </c>
      <c r="H37" s="89"/>
    </row>
    <row r="38" spans="1:9" x14ac:dyDescent="0.25">
      <c r="A38" s="91" t="s">
        <v>14</v>
      </c>
      <c r="B38" s="150"/>
      <c r="C38" s="150"/>
      <c r="D38" s="89" t="s">
        <v>399</v>
      </c>
      <c r="E38" s="89" t="s">
        <v>4</v>
      </c>
      <c r="F38" s="89"/>
      <c r="G38" s="89" t="s">
        <v>4</v>
      </c>
      <c r="H38" s="89"/>
    </row>
    <row r="39" spans="1:9" x14ac:dyDescent="0.25">
      <c r="A39" s="89" t="s">
        <v>8</v>
      </c>
      <c r="B39" s="150"/>
      <c r="C39" s="150"/>
      <c r="D39" s="89" t="s">
        <v>8</v>
      </c>
      <c r="E39" s="89" t="s">
        <v>423</v>
      </c>
      <c r="F39" s="89"/>
      <c r="G39" s="89" t="s">
        <v>423</v>
      </c>
      <c r="H39" s="89"/>
    </row>
    <row r="40" spans="1:9" ht="24" x14ac:dyDescent="0.25">
      <c r="A40" s="89" t="s">
        <v>15</v>
      </c>
      <c r="B40" s="150"/>
      <c r="C40" s="150"/>
      <c r="D40" s="89" t="s">
        <v>404</v>
      </c>
      <c r="E40" s="147" t="s">
        <v>4</v>
      </c>
      <c r="F40" s="147">
        <v>4</v>
      </c>
      <c r="G40" s="147" t="s">
        <v>4</v>
      </c>
      <c r="H40" s="147">
        <v>4</v>
      </c>
    </row>
    <row r="41" spans="1:9" ht="24" x14ac:dyDescent="0.25">
      <c r="A41" s="89" t="s">
        <v>26</v>
      </c>
      <c r="B41" s="150"/>
      <c r="C41" s="150"/>
      <c r="D41" s="89" t="s">
        <v>27</v>
      </c>
      <c r="E41" s="147" t="s">
        <v>4</v>
      </c>
      <c r="F41" s="147">
        <v>4</v>
      </c>
      <c r="G41" s="147" t="s">
        <v>4</v>
      </c>
      <c r="H41" s="147">
        <v>4</v>
      </c>
    </row>
    <row r="42" spans="1:9" ht="24" x14ac:dyDescent="0.25">
      <c r="A42" s="89" t="s">
        <v>27</v>
      </c>
      <c r="B42" s="150"/>
      <c r="C42" s="150"/>
      <c r="D42" s="89" t="s">
        <v>28</v>
      </c>
      <c r="E42" s="147" t="s">
        <v>4</v>
      </c>
      <c r="F42" s="147">
        <v>4</v>
      </c>
      <c r="G42" s="147" t="s">
        <v>4</v>
      </c>
      <c r="H42" s="147">
        <v>4</v>
      </c>
      <c r="I42" s="151"/>
    </row>
    <row r="43" spans="1:9" x14ac:dyDescent="0.25">
      <c r="A43" s="89" t="s">
        <v>28</v>
      </c>
      <c r="B43" s="150"/>
      <c r="C43" s="150"/>
      <c r="D43" s="89" t="s">
        <v>29</v>
      </c>
      <c r="E43" s="147" t="s">
        <v>4</v>
      </c>
      <c r="F43" s="147">
        <v>4</v>
      </c>
      <c r="G43" s="147" t="s">
        <v>4</v>
      </c>
      <c r="H43" s="147">
        <v>4</v>
      </c>
      <c r="I43" s="151"/>
    </row>
    <row r="44" spans="1:9" x14ac:dyDescent="0.25">
      <c r="A44" s="89" t="s">
        <v>29</v>
      </c>
      <c r="B44" s="150"/>
      <c r="C44" s="150"/>
      <c r="D44" s="89" t="s">
        <v>30</v>
      </c>
      <c r="E44" s="147" t="s">
        <v>4</v>
      </c>
      <c r="F44" s="147">
        <v>4</v>
      </c>
      <c r="G44" s="147" t="s">
        <v>4</v>
      </c>
      <c r="H44" s="147">
        <v>4</v>
      </c>
    </row>
    <row r="45" spans="1:9" ht="24" x14ac:dyDescent="0.25">
      <c r="A45" s="89" t="s">
        <v>30</v>
      </c>
      <c r="B45" s="150"/>
      <c r="C45" s="150"/>
      <c r="D45" s="89" t="s">
        <v>31</v>
      </c>
      <c r="E45" s="147" t="s">
        <v>4</v>
      </c>
      <c r="F45" s="147">
        <v>4</v>
      </c>
      <c r="G45" s="147" t="s">
        <v>4</v>
      </c>
      <c r="H45" s="147">
        <v>4</v>
      </c>
    </row>
    <row r="46" spans="1:9" x14ac:dyDescent="0.25">
      <c r="A46" s="91" t="s">
        <v>31</v>
      </c>
      <c r="B46" s="150"/>
      <c r="C46" s="150"/>
      <c r="D46" s="89" t="s">
        <v>32</v>
      </c>
      <c r="E46" s="147" t="s">
        <v>4</v>
      </c>
      <c r="F46" s="147">
        <v>4</v>
      </c>
      <c r="G46" s="147" t="s">
        <v>4</v>
      </c>
      <c r="H46" s="147">
        <v>4</v>
      </c>
    </row>
    <row r="47" spans="1:9" x14ac:dyDescent="0.25">
      <c r="A47" s="89" t="s">
        <v>32</v>
      </c>
      <c r="B47" s="150"/>
      <c r="C47" s="150"/>
      <c r="D47" s="89" t="s">
        <v>405</v>
      </c>
      <c r="E47" s="147" t="s">
        <v>4</v>
      </c>
      <c r="F47" s="147">
        <v>4</v>
      </c>
      <c r="G47" s="147" t="s">
        <v>423</v>
      </c>
      <c r="H47" s="147"/>
    </row>
    <row r="48" spans="1:9" x14ac:dyDescent="0.25">
      <c r="A48" s="89" t="s">
        <v>33</v>
      </c>
      <c r="B48" s="150"/>
      <c r="C48" s="150"/>
      <c r="D48" s="89" t="s">
        <v>34</v>
      </c>
      <c r="E48" s="147" t="s">
        <v>423</v>
      </c>
      <c r="F48" s="147"/>
      <c r="G48" s="147" t="s">
        <v>423</v>
      </c>
      <c r="H48" s="147"/>
    </row>
    <row r="49" spans="1:13" x14ac:dyDescent="0.25">
      <c r="A49" s="89" t="s">
        <v>34</v>
      </c>
      <c r="B49" s="150"/>
      <c r="C49" s="150"/>
      <c r="D49" s="89" t="s">
        <v>35</v>
      </c>
      <c r="E49" s="147" t="s">
        <v>423</v>
      </c>
      <c r="F49" s="147"/>
      <c r="G49" s="147" t="s">
        <v>423</v>
      </c>
      <c r="H49" s="147"/>
    </row>
    <row r="50" spans="1:13" x14ac:dyDescent="0.25">
      <c r="A50" s="89" t="s">
        <v>35</v>
      </c>
      <c r="B50" s="150"/>
      <c r="C50" s="150"/>
      <c r="D50" s="89" t="s">
        <v>36</v>
      </c>
      <c r="E50" s="148" t="s">
        <v>423</v>
      </c>
      <c r="F50" s="148"/>
      <c r="G50" s="148" t="s">
        <v>423</v>
      </c>
      <c r="H50" s="148"/>
    </row>
    <row r="51" spans="1:13" x14ac:dyDescent="0.25">
      <c r="A51" s="89" t="s">
        <v>36</v>
      </c>
      <c r="B51" s="150"/>
      <c r="C51" s="150"/>
      <c r="D51" s="148"/>
      <c r="E51" s="148"/>
      <c r="F51" s="148"/>
      <c r="G51" s="148"/>
      <c r="H51" s="148"/>
    </row>
    <row r="52" spans="1:13" ht="12.75" thickBot="1" x14ac:dyDescent="0.3">
      <c r="A52" s="104" t="s">
        <v>35</v>
      </c>
      <c r="B52" s="150"/>
      <c r="C52" s="150"/>
      <c r="D52" s="148"/>
      <c r="E52" s="148"/>
      <c r="F52" s="148"/>
      <c r="G52" s="148"/>
      <c r="H52" s="148"/>
    </row>
    <row r="53" spans="1:13" ht="12.75" thickBot="1" x14ac:dyDescent="0.3">
      <c r="A53" s="95" t="s">
        <v>22</v>
      </c>
      <c r="B53" s="137"/>
      <c r="C53" s="137"/>
      <c r="D53" s="135">
        <v>21</v>
      </c>
      <c r="E53" s="135">
        <v>16</v>
      </c>
      <c r="F53" s="135">
        <f>SUM(F30:F52)</f>
        <v>32</v>
      </c>
      <c r="G53" s="135">
        <v>15</v>
      </c>
      <c r="H53" s="135">
        <f>SUM(H30:H52)</f>
        <v>28</v>
      </c>
    </row>
    <row r="54" spans="1:13" ht="12.75" thickBot="1" x14ac:dyDescent="0.3">
      <c r="A54" s="98" t="s">
        <v>23</v>
      </c>
      <c r="B54" s="138"/>
      <c r="C54" s="138"/>
      <c r="D54" s="136"/>
      <c r="E54" s="136">
        <f>+E53/$E$28*100</f>
        <v>76.19047619047619</v>
      </c>
      <c r="F54" s="136">
        <f>+F53/8</f>
        <v>4</v>
      </c>
      <c r="G54" s="136">
        <f>+G53/$E$28*100</f>
        <v>71.428571428571431</v>
      </c>
      <c r="H54" s="136">
        <f>+H53/7</f>
        <v>4</v>
      </c>
    </row>
    <row r="55" spans="1:13" ht="24" x14ac:dyDescent="0.25">
      <c r="A55" s="132" t="s">
        <v>37</v>
      </c>
      <c r="B55" s="133" t="s">
        <v>1</v>
      </c>
      <c r="C55" s="133" t="s">
        <v>402</v>
      </c>
      <c r="D55" s="133" t="s">
        <v>401</v>
      </c>
      <c r="E55" s="140">
        <v>21</v>
      </c>
      <c r="F55" s="133" t="s">
        <v>402</v>
      </c>
      <c r="G55" s="140">
        <v>21</v>
      </c>
      <c r="H55" s="133" t="s">
        <v>402</v>
      </c>
      <c r="I55" s="142"/>
      <c r="J55" s="143"/>
      <c r="K55" s="143"/>
      <c r="L55" s="143"/>
      <c r="M55" s="143"/>
    </row>
    <row r="56" spans="1:13" ht="12.75" thickBot="1" x14ac:dyDescent="0.3">
      <c r="A56" s="134" t="s">
        <v>2</v>
      </c>
      <c r="B56" s="149"/>
      <c r="C56" s="149"/>
      <c r="D56" s="146"/>
      <c r="E56" s="165">
        <v>45496</v>
      </c>
      <c r="F56" s="165"/>
      <c r="G56" s="165">
        <v>45544</v>
      </c>
      <c r="H56" s="165"/>
    </row>
    <row r="57" spans="1:13" x14ac:dyDescent="0.25">
      <c r="A57" s="85" t="s">
        <v>3</v>
      </c>
      <c r="B57" s="150"/>
      <c r="C57" s="150"/>
      <c r="D57" s="85" t="s">
        <v>3</v>
      </c>
      <c r="E57" s="164" t="s">
        <v>4</v>
      </c>
      <c r="F57" s="164"/>
      <c r="G57" s="164" t="s">
        <v>4</v>
      </c>
      <c r="H57" s="164"/>
    </row>
    <row r="58" spans="1:13" x14ac:dyDescent="0.25">
      <c r="A58" s="89" t="s">
        <v>25</v>
      </c>
      <c r="B58" s="150"/>
      <c r="C58" s="150"/>
      <c r="D58" s="89" t="s">
        <v>5</v>
      </c>
      <c r="E58" s="89" t="s">
        <v>4</v>
      </c>
      <c r="F58" s="89"/>
      <c r="G58" s="89" t="s">
        <v>4</v>
      </c>
      <c r="H58" s="89"/>
    </row>
    <row r="59" spans="1:13" x14ac:dyDescent="0.25">
      <c r="A59" s="89" t="s">
        <v>7</v>
      </c>
      <c r="B59" s="150"/>
      <c r="C59" s="150"/>
      <c r="D59" s="89" t="s">
        <v>7</v>
      </c>
      <c r="E59" s="89" t="s">
        <v>4</v>
      </c>
      <c r="F59" s="89"/>
      <c r="G59" s="89" t="s">
        <v>4</v>
      </c>
      <c r="H59" s="89"/>
    </row>
    <row r="60" spans="1:13" x14ac:dyDescent="0.25">
      <c r="A60" s="89" t="s">
        <v>9</v>
      </c>
      <c r="B60" s="150"/>
      <c r="C60" s="150"/>
      <c r="D60" s="89" t="s">
        <v>9</v>
      </c>
      <c r="E60" s="89" t="s">
        <v>4</v>
      </c>
      <c r="F60" s="89"/>
      <c r="G60" s="89" t="s">
        <v>4</v>
      </c>
      <c r="H60" s="89"/>
    </row>
    <row r="61" spans="1:13" x14ac:dyDescent="0.25">
      <c r="A61" s="89" t="s">
        <v>10</v>
      </c>
      <c r="B61" s="150"/>
      <c r="C61" s="150"/>
      <c r="D61" s="89" t="s">
        <v>398</v>
      </c>
      <c r="E61" s="89" t="s">
        <v>4</v>
      </c>
      <c r="F61" s="89"/>
      <c r="G61" s="89" t="s">
        <v>4</v>
      </c>
      <c r="H61" s="89"/>
    </row>
    <row r="62" spans="1:13" x14ac:dyDescent="0.25">
      <c r="A62" s="89" t="s">
        <v>11</v>
      </c>
      <c r="B62" s="150"/>
      <c r="C62" s="150"/>
      <c r="D62" s="89" t="s">
        <v>10</v>
      </c>
      <c r="E62" s="89" t="s">
        <v>4</v>
      </c>
      <c r="F62" s="89"/>
      <c r="G62" s="89" t="s">
        <v>4</v>
      </c>
      <c r="H62" s="89"/>
    </row>
    <row r="63" spans="1:13" x14ac:dyDescent="0.25">
      <c r="A63" s="89" t="s">
        <v>38</v>
      </c>
      <c r="B63" s="150"/>
      <c r="C63" s="150"/>
      <c r="D63" s="89" t="s">
        <v>13</v>
      </c>
      <c r="E63" s="89" t="s">
        <v>423</v>
      </c>
      <c r="F63" s="89"/>
      <c r="G63" s="89" t="s">
        <v>423</v>
      </c>
      <c r="H63" s="89"/>
    </row>
    <row r="64" spans="1:13" x14ac:dyDescent="0.25">
      <c r="A64" s="89" t="s">
        <v>13</v>
      </c>
      <c r="B64" s="150"/>
      <c r="C64" s="150"/>
      <c r="D64" s="89" t="s">
        <v>14</v>
      </c>
      <c r="E64" s="89" t="s">
        <v>4</v>
      </c>
      <c r="F64" s="89"/>
      <c r="G64" s="89" t="s">
        <v>4</v>
      </c>
      <c r="H64" s="89"/>
    </row>
    <row r="65" spans="1:9" x14ac:dyDescent="0.25">
      <c r="A65" s="91" t="s">
        <v>14</v>
      </c>
      <c r="B65" s="150"/>
      <c r="C65" s="150"/>
      <c r="D65" s="89" t="s">
        <v>399</v>
      </c>
      <c r="E65" s="89" t="s">
        <v>4</v>
      </c>
      <c r="F65" s="89"/>
      <c r="G65" s="89" t="s">
        <v>4</v>
      </c>
      <c r="H65" s="89"/>
    </row>
    <row r="66" spans="1:9" x14ac:dyDescent="0.25">
      <c r="A66" s="89" t="s">
        <v>8</v>
      </c>
      <c r="B66" s="150"/>
      <c r="C66" s="150"/>
      <c r="D66" s="89" t="s">
        <v>8</v>
      </c>
      <c r="E66" s="89" t="s">
        <v>423</v>
      </c>
      <c r="F66" s="89"/>
      <c r="G66" s="89" t="s">
        <v>423</v>
      </c>
      <c r="H66" s="89"/>
    </row>
    <row r="67" spans="1:9" ht="24" x14ac:dyDescent="0.25">
      <c r="A67" s="89" t="s">
        <v>15</v>
      </c>
      <c r="B67" s="150"/>
      <c r="C67" s="150"/>
      <c r="D67" s="89" t="s">
        <v>406</v>
      </c>
      <c r="E67" s="147" t="s">
        <v>4</v>
      </c>
      <c r="F67" s="147">
        <v>5</v>
      </c>
      <c r="G67" s="147" t="s">
        <v>4</v>
      </c>
      <c r="H67" s="147">
        <v>5</v>
      </c>
    </row>
    <row r="68" spans="1:9" ht="36" x14ac:dyDescent="0.25">
      <c r="A68" s="89" t="s">
        <v>39</v>
      </c>
      <c r="B68" s="150"/>
      <c r="C68" s="150"/>
      <c r="D68" s="89" t="s">
        <v>40</v>
      </c>
      <c r="E68" s="147" t="s">
        <v>4</v>
      </c>
      <c r="F68" s="147">
        <v>5</v>
      </c>
      <c r="G68" s="147" t="s">
        <v>4</v>
      </c>
      <c r="H68" s="147">
        <v>5</v>
      </c>
    </row>
    <row r="69" spans="1:9" ht="24" x14ac:dyDescent="0.25">
      <c r="A69" s="89" t="s">
        <v>40</v>
      </c>
      <c r="B69" s="150"/>
      <c r="C69" s="150"/>
      <c r="D69" s="89" t="s">
        <v>42</v>
      </c>
      <c r="E69" s="147" t="s">
        <v>4</v>
      </c>
      <c r="F69" s="147">
        <v>4</v>
      </c>
      <c r="G69" s="147" t="s">
        <v>4</v>
      </c>
      <c r="H69" s="147">
        <v>4</v>
      </c>
    </row>
    <row r="70" spans="1:9" ht="24" x14ac:dyDescent="0.25">
      <c r="A70" s="89" t="s">
        <v>41</v>
      </c>
      <c r="B70" s="150"/>
      <c r="C70" s="150"/>
      <c r="D70" s="89" t="s">
        <v>43</v>
      </c>
      <c r="E70" s="147" t="s">
        <v>4</v>
      </c>
      <c r="F70" s="147">
        <v>4</v>
      </c>
      <c r="G70" s="147" t="s">
        <v>4</v>
      </c>
      <c r="H70" s="147">
        <v>4</v>
      </c>
      <c r="I70" s="151"/>
    </row>
    <row r="71" spans="1:9" x14ac:dyDescent="0.25">
      <c r="A71" s="89" t="s">
        <v>42</v>
      </c>
      <c r="B71" s="150"/>
      <c r="C71" s="150"/>
      <c r="D71" s="89" t="s">
        <v>44</v>
      </c>
      <c r="E71" s="147" t="s">
        <v>4</v>
      </c>
      <c r="F71" s="147">
        <v>4</v>
      </c>
      <c r="G71" s="147" t="s">
        <v>4</v>
      </c>
      <c r="H71" s="147">
        <v>4</v>
      </c>
    </row>
    <row r="72" spans="1:9" x14ac:dyDescent="0.25">
      <c r="A72" s="89" t="s">
        <v>43</v>
      </c>
      <c r="B72" s="150"/>
      <c r="C72" s="150"/>
      <c r="D72" s="89" t="s">
        <v>45</v>
      </c>
      <c r="E72" s="147" t="s">
        <v>4</v>
      </c>
      <c r="F72" s="147">
        <v>5</v>
      </c>
      <c r="G72" s="147" t="s">
        <v>4</v>
      </c>
      <c r="H72" s="147">
        <v>5</v>
      </c>
    </row>
    <row r="73" spans="1:9" x14ac:dyDescent="0.25">
      <c r="A73" s="89" t="s">
        <v>44</v>
      </c>
      <c r="B73" s="150"/>
      <c r="C73" s="150"/>
      <c r="D73" s="89" t="s">
        <v>32</v>
      </c>
      <c r="E73" s="147" t="s">
        <v>423</v>
      </c>
      <c r="F73" s="147"/>
      <c r="G73" s="147" t="s">
        <v>423</v>
      </c>
      <c r="H73" s="147"/>
    </row>
    <row r="74" spans="1:9" ht="36" x14ac:dyDescent="0.25">
      <c r="A74" s="89" t="s">
        <v>45</v>
      </c>
      <c r="B74" s="150"/>
      <c r="C74" s="150"/>
      <c r="D74" s="89" t="s">
        <v>46</v>
      </c>
      <c r="E74" s="147" t="s">
        <v>4</v>
      </c>
      <c r="F74" s="147">
        <v>4</v>
      </c>
      <c r="G74" s="147" t="s">
        <v>4</v>
      </c>
      <c r="H74" s="147">
        <v>4</v>
      </c>
    </row>
    <row r="75" spans="1:9" x14ac:dyDescent="0.25">
      <c r="A75" s="89" t="s">
        <v>32</v>
      </c>
      <c r="B75" s="150"/>
      <c r="C75" s="150"/>
      <c r="D75" s="89" t="s">
        <v>47</v>
      </c>
      <c r="E75" s="147" t="s">
        <v>4</v>
      </c>
      <c r="F75" s="147">
        <v>4</v>
      </c>
      <c r="G75" s="147" t="s">
        <v>4</v>
      </c>
      <c r="H75" s="147">
        <v>4</v>
      </c>
    </row>
    <row r="76" spans="1:9" x14ac:dyDescent="0.25">
      <c r="A76" s="89" t="s">
        <v>46</v>
      </c>
      <c r="B76" s="150"/>
      <c r="C76" s="150"/>
      <c r="D76" s="89" t="s">
        <v>35</v>
      </c>
      <c r="E76" s="147" t="s">
        <v>4</v>
      </c>
      <c r="F76" s="147">
        <v>4</v>
      </c>
      <c r="G76" s="147" t="s">
        <v>4</v>
      </c>
      <c r="H76" s="147">
        <v>4</v>
      </c>
      <c r="I76" s="151"/>
    </row>
    <row r="77" spans="1:9" x14ac:dyDescent="0.25">
      <c r="A77" s="89" t="s">
        <v>47</v>
      </c>
      <c r="B77" s="150"/>
      <c r="C77" s="150"/>
      <c r="D77" s="89" t="s">
        <v>35</v>
      </c>
      <c r="E77" s="147" t="s">
        <v>423</v>
      </c>
      <c r="F77" s="147"/>
      <c r="G77" s="147" t="s">
        <v>423</v>
      </c>
      <c r="H77" s="147"/>
    </row>
    <row r="78" spans="1:9" x14ac:dyDescent="0.25">
      <c r="A78" s="89" t="s">
        <v>35</v>
      </c>
      <c r="B78" s="150"/>
      <c r="C78" s="150"/>
      <c r="D78" s="89"/>
      <c r="E78" s="148"/>
      <c r="F78" s="148"/>
      <c r="G78" s="148"/>
      <c r="H78" s="148"/>
    </row>
    <row r="79" spans="1:9" ht="12.75" thickBot="1" x14ac:dyDescent="0.3">
      <c r="A79" s="104" t="s">
        <v>35</v>
      </c>
      <c r="B79" s="150"/>
      <c r="C79" s="150"/>
      <c r="D79" s="148"/>
      <c r="E79" s="148"/>
      <c r="F79" s="148"/>
      <c r="G79" s="148"/>
      <c r="H79" s="148"/>
    </row>
    <row r="80" spans="1:9" ht="12.75" thickBot="1" x14ac:dyDescent="0.3">
      <c r="A80" s="95" t="s">
        <v>22</v>
      </c>
      <c r="B80" s="137"/>
      <c r="C80" s="137"/>
      <c r="D80" s="135">
        <v>21</v>
      </c>
      <c r="E80" s="135">
        <v>17</v>
      </c>
      <c r="F80" s="135">
        <f>SUM(F58:F79)</f>
        <v>39</v>
      </c>
      <c r="G80" s="135">
        <v>17</v>
      </c>
      <c r="H80" s="135">
        <f>SUM(H58:H79)</f>
        <v>39</v>
      </c>
    </row>
    <row r="81" spans="1:13" ht="12.75" thickBot="1" x14ac:dyDescent="0.3">
      <c r="A81" s="98" t="s">
        <v>23</v>
      </c>
      <c r="B81" s="138"/>
      <c r="C81" s="138"/>
      <c r="D81" s="136"/>
      <c r="E81" s="136">
        <f>+E80/$E$55*100</f>
        <v>80.952380952380949</v>
      </c>
      <c r="F81" s="136">
        <f>+F80/9</f>
        <v>4.333333333333333</v>
      </c>
      <c r="G81" s="136">
        <f>+G80/$E$55*100</f>
        <v>80.952380952380949</v>
      </c>
      <c r="H81" s="136">
        <f>+H80/9</f>
        <v>4.333333333333333</v>
      </c>
    </row>
    <row r="82" spans="1:13" ht="24" x14ac:dyDescent="0.25">
      <c r="A82" s="132" t="s">
        <v>48</v>
      </c>
      <c r="B82" s="133" t="s">
        <v>1</v>
      </c>
      <c r="C82" s="133"/>
      <c r="D82" s="133" t="s">
        <v>401</v>
      </c>
      <c r="E82" s="140">
        <v>21</v>
      </c>
      <c r="F82" s="133" t="s">
        <v>402</v>
      </c>
      <c r="G82" s="140">
        <v>21</v>
      </c>
      <c r="H82" s="133" t="s">
        <v>402</v>
      </c>
      <c r="I82" s="142"/>
      <c r="J82" s="143"/>
      <c r="K82" s="143"/>
      <c r="L82" s="143"/>
      <c r="M82" s="143"/>
    </row>
    <row r="83" spans="1:13" ht="12.75" thickBot="1" x14ac:dyDescent="0.3">
      <c r="A83" s="134" t="s">
        <v>2</v>
      </c>
      <c r="B83" s="149"/>
      <c r="C83" s="149"/>
      <c r="D83" s="146"/>
      <c r="E83" s="165">
        <v>45496</v>
      </c>
      <c r="F83" s="165"/>
      <c r="G83" s="165">
        <v>45544</v>
      </c>
      <c r="H83" s="165"/>
    </row>
    <row r="84" spans="1:13" x14ac:dyDescent="0.25">
      <c r="A84" s="85" t="s">
        <v>3</v>
      </c>
      <c r="B84" s="150"/>
      <c r="C84" s="150"/>
      <c r="D84" s="85" t="s">
        <v>3</v>
      </c>
      <c r="E84" s="164" t="s">
        <v>4</v>
      </c>
      <c r="F84" s="164"/>
      <c r="G84" s="164" t="s">
        <v>4</v>
      </c>
      <c r="H84" s="164"/>
    </row>
    <row r="85" spans="1:13" x14ac:dyDescent="0.25">
      <c r="A85" s="89" t="s">
        <v>25</v>
      </c>
      <c r="B85" s="150"/>
      <c r="C85" s="150"/>
      <c r="D85" s="89" t="s">
        <v>5</v>
      </c>
      <c r="E85" s="89" t="s">
        <v>4</v>
      </c>
      <c r="F85" s="89"/>
      <c r="G85" s="89" t="s">
        <v>4</v>
      </c>
      <c r="H85" s="89"/>
    </row>
    <row r="86" spans="1:13" x14ac:dyDescent="0.25">
      <c r="A86" s="89" t="s">
        <v>7</v>
      </c>
      <c r="B86" s="150"/>
      <c r="C86" s="150"/>
      <c r="D86" s="89" t="s">
        <v>7</v>
      </c>
      <c r="E86" s="89" t="s">
        <v>4</v>
      </c>
      <c r="F86" s="89"/>
      <c r="G86" s="89" t="s">
        <v>4</v>
      </c>
      <c r="H86" s="89"/>
    </row>
    <row r="87" spans="1:13" x14ac:dyDescent="0.25">
      <c r="A87" s="89" t="s">
        <v>9</v>
      </c>
      <c r="B87" s="150"/>
      <c r="C87" s="150"/>
      <c r="D87" s="89" t="s">
        <v>9</v>
      </c>
      <c r="E87" s="89" t="s">
        <v>4</v>
      </c>
      <c r="F87" s="89"/>
      <c r="G87" s="89" t="s">
        <v>4</v>
      </c>
      <c r="H87" s="89"/>
    </row>
    <row r="88" spans="1:13" x14ac:dyDescent="0.25">
      <c r="A88" s="89" t="s">
        <v>10</v>
      </c>
      <c r="B88" s="150"/>
      <c r="C88" s="150"/>
      <c r="D88" s="89" t="s">
        <v>398</v>
      </c>
      <c r="E88" s="89" t="s">
        <v>4</v>
      </c>
      <c r="F88" s="89"/>
      <c r="G88" s="89" t="s">
        <v>4</v>
      </c>
      <c r="H88" s="89"/>
    </row>
    <row r="89" spans="1:13" x14ac:dyDescent="0.25">
      <c r="A89" s="89" t="s">
        <v>11</v>
      </c>
      <c r="B89" s="150"/>
      <c r="C89" s="150"/>
      <c r="D89" s="89" t="s">
        <v>10</v>
      </c>
      <c r="E89" s="89" t="s">
        <v>4</v>
      </c>
      <c r="F89" s="89"/>
      <c r="G89" s="89" t="s">
        <v>4</v>
      </c>
      <c r="H89" s="89"/>
    </row>
    <row r="90" spans="1:13" x14ac:dyDescent="0.25">
      <c r="A90" s="89" t="s">
        <v>12</v>
      </c>
      <c r="B90" s="150"/>
      <c r="C90" s="150"/>
      <c r="D90" s="89" t="s">
        <v>13</v>
      </c>
      <c r="E90" s="89" t="s">
        <v>423</v>
      </c>
      <c r="F90" s="89"/>
      <c r="G90" s="89" t="s">
        <v>423</v>
      </c>
      <c r="H90" s="89"/>
    </row>
    <row r="91" spans="1:13" x14ac:dyDescent="0.25">
      <c r="A91" s="91" t="s">
        <v>13</v>
      </c>
      <c r="B91" s="150"/>
      <c r="C91" s="150"/>
      <c r="D91" s="89" t="s">
        <v>14</v>
      </c>
      <c r="E91" s="89" t="s">
        <v>4</v>
      </c>
      <c r="F91" s="89"/>
      <c r="G91" s="89" t="s">
        <v>4</v>
      </c>
      <c r="H91" s="89"/>
    </row>
    <row r="92" spans="1:13" x14ac:dyDescent="0.25">
      <c r="A92" s="91" t="s">
        <v>14</v>
      </c>
      <c r="B92" s="150"/>
      <c r="C92" s="150"/>
      <c r="D92" s="91" t="s">
        <v>399</v>
      </c>
      <c r="E92" s="89" t="s">
        <v>4</v>
      </c>
      <c r="F92" s="89"/>
      <c r="G92" s="89" t="s">
        <v>4</v>
      </c>
      <c r="H92" s="89"/>
    </row>
    <row r="93" spans="1:13" x14ac:dyDescent="0.25">
      <c r="A93" s="89" t="s">
        <v>8</v>
      </c>
      <c r="B93" s="150"/>
      <c r="C93" s="150"/>
      <c r="D93" s="89" t="s">
        <v>8</v>
      </c>
      <c r="E93" s="89" t="s">
        <v>423</v>
      </c>
      <c r="F93" s="89"/>
      <c r="G93" s="89" t="s">
        <v>423</v>
      </c>
      <c r="H93" s="89"/>
    </row>
    <row r="94" spans="1:13" x14ac:dyDescent="0.25">
      <c r="A94" s="89" t="s">
        <v>15</v>
      </c>
      <c r="B94" s="150"/>
      <c r="C94" s="150"/>
      <c r="D94" s="89" t="s">
        <v>408</v>
      </c>
      <c r="E94" s="89" t="s">
        <v>4</v>
      </c>
      <c r="F94" s="89">
        <v>4</v>
      </c>
      <c r="G94" s="89" t="s">
        <v>4</v>
      </c>
      <c r="H94" s="89">
        <v>4</v>
      </c>
    </row>
    <row r="95" spans="1:13" ht="24" x14ac:dyDescent="0.25">
      <c r="A95" s="89" t="s">
        <v>49</v>
      </c>
      <c r="B95" s="150"/>
      <c r="C95" s="150"/>
      <c r="D95" s="89" t="s">
        <v>50</v>
      </c>
      <c r="E95" s="89" t="s">
        <v>4</v>
      </c>
      <c r="F95" s="89">
        <v>4</v>
      </c>
      <c r="G95" s="89" t="s">
        <v>4</v>
      </c>
      <c r="H95" s="89">
        <v>4</v>
      </c>
    </row>
    <row r="96" spans="1:13" ht="24" x14ac:dyDescent="0.25">
      <c r="A96" s="89" t="s">
        <v>39</v>
      </c>
      <c r="B96" s="150"/>
      <c r="C96" s="150"/>
      <c r="D96" s="89" t="s">
        <v>409</v>
      </c>
      <c r="E96" s="89" t="s">
        <v>4</v>
      </c>
      <c r="F96" s="89">
        <v>4</v>
      </c>
      <c r="G96" s="89" t="s">
        <v>423</v>
      </c>
      <c r="H96" s="89"/>
    </row>
    <row r="97" spans="1:13" ht="24" x14ac:dyDescent="0.25">
      <c r="A97" s="89" t="s">
        <v>50</v>
      </c>
      <c r="B97" s="150"/>
      <c r="C97" s="150"/>
      <c r="D97" s="89" t="s">
        <v>426</v>
      </c>
      <c r="E97" s="89" t="s">
        <v>4</v>
      </c>
      <c r="F97" s="89">
        <v>5</v>
      </c>
      <c r="G97" s="89" t="s">
        <v>4</v>
      </c>
      <c r="H97" s="89">
        <v>5</v>
      </c>
    </row>
    <row r="98" spans="1:13" ht="36" x14ac:dyDescent="0.25">
      <c r="A98" s="89" t="s">
        <v>51</v>
      </c>
      <c r="B98" s="150"/>
      <c r="C98" s="150"/>
      <c r="D98" s="89" t="s">
        <v>53</v>
      </c>
      <c r="E98" s="89" t="s">
        <v>4</v>
      </c>
      <c r="F98" s="89">
        <v>5</v>
      </c>
      <c r="G98" s="89" t="s">
        <v>4</v>
      </c>
      <c r="H98" s="89">
        <v>5</v>
      </c>
    </row>
    <row r="99" spans="1:13" ht="36" x14ac:dyDescent="0.25">
      <c r="A99" s="89" t="s">
        <v>52</v>
      </c>
      <c r="B99" s="150"/>
      <c r="C99" s="150"/>
      <c r="D99" s="89" t="s">
        <v>54</v>
      </c>
      <c r="E99" s="89" t="s">
        <v>4</v>
      </c>
      <c r="F99" s="89">
        <v>5</v>
      </c>
      <c r="G99" s="89" t="s">
        <v>4</v>
      </c>
      <c r="H99" s="89">
        <v>5</v>
      </c>
      <c r="I99" s="151"/>
    </row>
    <row r="100" spans="1:13" x14ac:dyDescent="0.25">
      <c r="A100" s="89" t="s">
        <v>53</v>
      </c>
      <c r="B100" s="150"/>
      <c r="C100" s="150"/>
      <c r="D100" s="89" t="s">
        <v>26</v>
      </c>
      <c r="E100" s="89" t="s">
        <v>423</v>
      </c>
      <c r="F100" s="89"/>
      <c r="G100" s="89" t="s">
        <v>423</v>
      </c>
      <c r="H100" s="89"/>
    </row>
    <row r="101" spans="1:13" ht="24" x14ac:dyDescent="0.25">
      <c r="A101" s="89" t="s">
        <v>54</v>
      </c>
      <c r="B101" s="150"/>
      <c r="C101" s="150"/>
      <c r="D101" s="89" t="s">
        <v>56</v>
      </c>
      <c r="E101" s="89" t="s">
        <v>4</v>
      </c>
      <c r="F101" s="89">
        <v>5</v>
      </c>
      <c r="G101" s="89" t="s">
        <v>423</v>
      </c>
      <c r="H101" s="89"/>
    </row>
    <row r="102" spans="1:13" ht="24" x14ac:dyDescent="0.25">
      <c r="A102" s="89" t="s">
        <v>55</v>
      </c>
      <c r="B102" s="150"/>
      <c r="C102" s="150"/>
      <c r="D102" s="89" t="s">
        <v>427</v>
      </c>
      <c r="E102" s="89" t="s">
        <v>4</v>
      </c>
      <c r="F102" s="89">
        <v>4</v>
      </c>
      <c r="G102" s="89" t="s">
        <v>4</v>
      </c>
      <c r="H102" s="89">
        <v>4</v>
      </c>
    </row>
    <row r="103" spans="1:13" x14ac:dyDescent="0.25">
      <c r="A103" s="89" t="s">
        <v>26</v>
      </c>
      <c r="B103" s="150"/>
      <c r="C103" s="150"/>
      <c r="D103" s="89" t="s">
        <v>35</v>
      </c>
      <c r="E103" s="89" t="s">
        <v>423</v>
      </c>
      <c r="F103" s="89"/>
      <c r="G103" s="89" t="s">
        <v>423</v>
      </c>
      <c r="H103" s="89"/>
    </row>
    <row r="104" spans="1:13" x14ac:dyDescent="0.25">
      <c r="A104" s="89" t="s">
        <v>56</v>
      </c>
      <c r="B104" s="150"/>
      <c r="C104" s="150"/>
      <c r="D104" s="89" t="s">
        <v>35</v>
      </c>
      <c r="E104" s="89" t="s">
        <v>423</v>
      </c>
      <c r="F104" s="89"/>
      <c r="G104" s="89" t="s">
        <v>423</v>
      </c>
      <c r="H104" s="89"/>
    </row>
    <row r="105" spans="1:13" x14ac:dyDescent="0.25">
      <c r="A105" s="89" t="s">
        <v>57</v>
      </c>
      <c r="B105" s="150"/>
      <c r="C105" s="150"/>
      <c r="D105" s="89"/>
      <c r="E105" s="89"/>
      <c r="F105" s="89"/>
      <c r="G105" s="89"/>
      <c r="H105" s="89"/>
      <c r="I105" s="151"/>
    </row>
    <row r="106" spans="1:13" x14ac:dyDescent="0.25">
      <c r="A106" s="89" t="s">
        <v>35</v>
      </c>
      <c r="B106" s="150"/>
      <c r="C106" s="150"/>
      <c r="D106" s="89"/>
      <c r="E106" s="89"/>
      <c r="F106" s="89"/>
      <c r="G106" s="89"/>
      <c r="H106" s="89"/>
    </row>
    <row r="107" spans="1:13" ht="12.75" thickBot="1" x14ac:dyDescent="0.3">
      <c r="A107" s="104" t="s">
        <v>35</v>
      </c>
      <c r="B107" s="137"/>
      <c r="C107" s="137"/>
      <c r="D107" s="104"/>
      <c r="E107" s="104"/>
      <c r="F107" s="104"/>
      <c r="G107" s="104"/>
      <c r="H107" s="104"/>
    </row>
    <row r="108" spans="1:13" ht="12.75" thickBot="1" x14ac:dyDescent="0.3">
      <c r="A108" s="98" t="s">
        <v>22</v>
      </c>
      <c r="B108" s="138"/>
      <c r="C108" s="138"/>
      <c r="D108" s="98">
        <v>21</v>
      </c>
      <c r="E108" s="98">
        <v>16</v>
      </c>
      <c r="F108" s="98">
        <f>SUM(F84:F107)</f>
        <v>36</v>
      </c>
      <c r="G108" s="98">
        <v>14</v>
      </c>
      <c r="H108" s="98">
        <f>SUM(H84:H107)</f>
        <v>27</v>
      </c>
    </row>
    <row r="109" spans="1:13" ht="12.75" thickBot="1" x14ac:dyDescent="0.3">
      <c r="A109" s="98" t="s">
        <v>23</v>
      </c>
      <c r="B109" s="149"/>
      <c r="C109" s="149"/>
      <c r="D109" s="98"/>
      <c r="E109" s="136">
        <f>+E108/$E$82*100</f>
        <v>76.19047619047619</v>
      </c>
      <c r="F109" s="158">
        <f>+F108/8</f>
        <v>4.5</v>
      </c>
      <c r="G109" s="136">
        <f>+G108/$E$82*100</f>
        <v>66.666666666666657</v>
      </c>
      <c r="H109" s="158">
        <f>+H108/6</f>
        <v>4.5</v>
      </c>
    </row>
    <row r="110" spans="1:13" ht="24" x14ac:dyDescent="0.25">
      <c r="A110" s="132" t="s">
        <v>58</v>
      </c>
      <c r="B110" s="133" t="s">
        <v>1</v>
      </c>
      <c r="C110" s="133"/>
      <c r="D110" s="133" t="s">
        <v>401</v>
      </c>
      <c r="E110" s="140">
        <v>21</v>
      </c>
      <c r="F110" s="133" t="s">
        <v>402</v>
      </c>
      <c r="G110" s="141"/>
      <c r="H110" s="142"/>
      <c r="I110" s="142"/>
      <c r="J110" s="143"/>
      <c r="K110" s="143"/>
      <c r="L110" s="143"/>
      <c r="M110" s="143"/>
    </row>
    <row r="111" spans="1:13" ht="12.75" thickBot="1" x14ac:dyDescent="0.3">
      <c r="A111" s="134" t="s">
        <v>2</v>
      </c>
      <c r="B111" s="149"/>
      <c r="C111" s="149"/>
      <c r="D111" s="146"/>
      <c r="E111" s="165">
        <v>45461</v>
      </c>
      <c r="F111" s="146"/>
      <c r="G111" s="149"/>
    </row>
    <row r="112" spans="1:13" x14ac:dyDescent="0.25">
      <c r="A112" s="85" t="s">
        <v>3</v>
      </c>
      <c r="B112" s="150"/>
      <c r="C112" s="150"/>
      <c r="D112" s="85" t="s">
        <v>3</v>
      </c>
      <c r="E112" s="85" t="s">
        <v>423</v>
      </c>
      <c r="F112" s="85"/>
      <c r="G112" s="150"/>
    </row>
    <row r="113" spans="1:7" x14ac:dyDescent="0.25">
      <c r="A113" s="89" t="s">
        <v>25</v>
      </c>
      <c r="B113" s="150"/>
      <c r="C113" s="150"/>
      <c r="D113" s="89" t="s">
        <v>5</v>
      </c>
      <c r="E113" s="89" t="s">
        <v>4</v>
      </c>
      <c r="F113" s="89"/>
      <c r="G113" s="150"/>
    </row>
    <row r="114" spans="1:7" x14ac:dyDescent="0.25">
      <c r="A114" s="89" t="s">
        <v>7</v>
      </c>
      <c r="B114" s="150"/>
      <c r="C114" s="150"/>
      <c r="D114" s="89" t="s">
        <v>7</v>
      </c>
      <c r="E114" s="89" t="s">
        <v>4</v>
      </c>
      <c r="F114" s="89"/>
      <c r="G114" s="150"/>
    </row>
    <row r="115" spans="1:7" x14ac:dyDescent="0.25">
      <c r="A115" s="89" t="s">
        <v>9</v>
      </c>
      <c r="B115" s="150"/>
      <c r="C115" s="150"/>
      <c r="D115" s="89" t="s">
        <v>9</v>
      </c>
      <c r="E115" s="89" t="s">
        <v>4</v>
      </c>
      <c r="F115" s="89"/>
      <c r="G115" s="150"/>
    </row>
    <row r="116" spans="1:7" x14ac:dyDescent="0.25">
      <c r="A116" s="89" t="s">
        <v>10</v>
      </c>
      <c r="B116" s="150"/>
      <c r="C116" s="150"/>
      <c r="D116" s="89" t="s">
        <v>398</v>
      </c>
      <c r="E116" s="89" t="s">
        <v>4</v>
      </c>
      <c r="F116" s="89"/>
      <c r="G116" s="150"/>
    </row>
    <row r="117" spans="1:7" x14ac:dyDescent="0.25">
      <c r="A117" s="89" t="s">
        <v>11</v>
      </c>
      <c r="B117" s="150"/>
      <c r="C117" s="150"/>
      <c r="D117" s="89" t="s">
        <v>10</v>
      </c>
      <c r="E117" s="89" t="s">
        <v>4</v>
      </c>
      <c r="F117" s="89"/>
      <c r="G117" s="150"/>
    </row>
    <row r="118" spans="1:7" x14ac:dyDescent="0.25">
      <c r="A118" s="89" t="s">
        <v>59</v>
      </c>
      <c r="B118" s="150"/>
      <c r="C118" s="150"/>
      <c r="D118" s="89" t="s">
        <v>13</v>
      </c>
      <c r="E118" s="89" t="s">
        <v>423</v>
      </c>
      <c r="F118" s="89"/>
      <c r="G118" s="150"/>
    </row>
    <row r="119" spans="1:7" x14ac:dyDescent="0.25">
      <c r="A119" s="89" t="s">
        <v>13</v>
      </c>
      <c r="B119" s="150"/>
      <c r="C119" s="150"/>
      <c r="D119" s="89" t="s">
        <v>14</v>
      </c>
      <c r="E119" s="89" t="s">
        <v>4</v>
      </c>
      <c r="F119" s="89"/>
      <c r="G119" s="150"/>
    </row>
    <row r="120" spans="1:7" x14ac:dyDescent="0.25">
      <c r="A120" s="91" t="s">
        <v>14</v>
      </c>
      <c r="B120" s="150"/>
      <c r="C120" s="150"/>
      <c r="D120" s="89" t="s">
        <v>399</v>
      </c>
      <c r="E120" s="89" t="s">
        <v>4</v>
      </c>
      <c r="F120" s="89"/>
      <c r="G120" s="150"/>
    </row>
    <row r="121" spans="1:7" x14ac:dyDescent="0.25">
      <c r="A121" s="89" t="s">
        <v>8</v>
      </c>
      <c r="B121" s="150"/>
      <c r="C121" s="150"/>
      <c r="D121" s="89" t="s">
        <v>8</v>
      </c>
      <c r="E121" s="89" t="s">
        <v>423</v>
      </c>
      <c r="F121" s="89"/>
      <c r="G121" s="150"/>
    </row>
    <row r="122" spans="1:7" x14ac:dyDescent="0.25">
      <c r="A122" s="89" t="s">
        <v>15</v>
      </c>
      <c r="B122" s="150"/>
      <c r="C122" s="150"/>
      <c r="D122" s="89" t="s">
        <v>61</v>
      </c>
      <c r="E122" s="89" t="s">
        <v>423</v>
      </c>
      <c r="F122" s="89"/>
      <c r="G122" s="150"/>
    </row>
    <row r="123" spans="1:7" x14ac:dyDescent="0.25">
      <c r="A123" s="89" t="s">
        <v>61</v>
      </c>
      <c r="B123" s="150"/>
      <c r="C123" s="150"/>
      <c r="D123" s="89" t="s">
        <v>62</v>
      </c>
      <c r="E123" s="89" t="s">
        <v>4</v>
      </c>
      <c r="F123" s="89">
        <v>4</v>
      </c>
      <c r="G123" s="150"/>
    </row>
    <row r="124" spans="1:7" x14ac:dyDescent="0.25">
      <c r="A124" s="89" t="s">
        <v>62</v>
      </c>
      <c r="B124" s="150"/>
      <c r="C124" s="150"/>
      <c r="D124" s="89" t="s">
        <v>63</v>
      </c>
      <c r="E124" s="89" t="s">
        <v>4</v>
      </c>
      <c r="F124" s="89">
        <v>5</v>
      </c>
      <c r="G124" s="150"/>
    </row>
    <row r="125" spans="1:7" x14ac:dyDescent="0.25">
      <c r="A125" s="89" t="s">
        <v>63</v>
      </c>
      <c r="B125" s="150"/>
      <c r="C125" s="150"/>
      <c r="D125" s="89" t="s">
        <v>410</v>
      </c>
      <c r="E125" s="89" t="s">
        <v>4</v>
      </c>
      <c r="F125" s="89">
        <v>5</v>
      </c>
      <c r="G125" s="150"/>
    </row>
    <row r="126" spans="1:7" x14ac:dyDescent="0.25">
      <c r="A126" s="89" t="s">
        <v>64</v>
      </c>
      <c r="B126" s="150"/>
      <c r="C126" s="150"/>
      <c r="D126" s="89" t="s">
        <v>65</v>
      </c>
      <c r="E126" s="89" t="s">
        <v>4</v>
      </c>
      <c r="F126" s="89">
        <v>4</v>
      </c>
      <c r="G126" s="150"/>
    </row>
    <row r="127" spans="1:7" x14ac:dyDescent="0.25">
      <c r="A127" s="89" t="s">
        <v>65</v>
      </c>
      <c r="B127" s="150"/>
      <c r="C127" s="150"/>
      <c r="D127" s="89" t="s">
        <v>66</v>
      </c>
      <c r="E127" s="89" t="s">
        <v>423</v>
      </c>
      <c r="F127" s="89"/>
      <c r="G127" s="150"/>
    </row>
    <row r="128" spans="1:7" x14ac:dyDescent="0.25">
      <c r="A128" s="89" t="s">
        <v>66</v>
      </c>
      <c r="B128" s="150"/>
      <c r="C128" s="150"/>
      <c r="D128" s="89" t="s">
        <v>67</v>
      </c>
      <c r="E128" s="89" t="s">
        <v>423</v>
      </c>
      <c r="F128" s="89"/>
      <c r="G128" s="150"/>
    </row>
    <row r="129" spans="1:13" x14ac:dyDescent="0.25">
      <c r="A129" s="89" t="s">
        <v>67</v>
      </c>
      <c r="B129" s="150"/>
      <c r="C129" s="150"/>
      <c r="D129" s="89" t="s">
        <v>411</v>
      </c>
      <c r="E129" s="89" t="s">
        <v>423</v>
      </c>
      <c r="F129" s="89"/>
      <c r="G129" s="150"/>
    </row>
    <row r="130" spans="1:13" x14ac:dyDescent="0.25">
      <c r="A130" s="89" t="s">
        <v>68</v>
      </c>
      <c r="B130" s="150"/>
      <c r="C130" s="150"/>
      <c r="D130" s="89" t="s">
        <v>69</v>
      </c>
      <c r="E130" s="89" t="s">
        <v>4</v>
      </c>
      <c r="F130" s="89">
        <v>5</v>
      </c>
      <c r="G130" s="150"/>
    </row>
    <row r="131" spans="1:13" x14ac:dyDescent="0.25">
      <c r="A131" s="89" t="s">
        <v>69</v>
      </c>
      <c r="B131" s="150"/>
      <c r="C131" s="150"/>
      <c r="D131" s="89" t="s">
        <v>412</v>
      </c>
      <c r="E131" s="89" t="s">
        <v>4</v>
      </c>
      <c r="F131" s="89">
        <v>5</v>
      </c>
      <c r="G131" s="150"/>
      <c r="I131" s="151"/>
    </row>
    <row r="132" spans="1:13" x14ac:dyDescent="0.25">
      <c r="A132" s="89" t="s">
        <v>70</v>
      </c>
      <c r="B132" s="150"/>
      <c r="C132" s="150"/>
      <c r="D132" s="89" t="s">
        <v>407</v>
      </c>
      <c r="E132" s="89" t="s">
        <v>423</v>
      </c>
      <c r="F132" s="89"/>
      <c r="G132" s="150"/>
      <c r="I132" s="151"/>
    </row>
    <row r="133" spans="1:13" x14ac:dyDescent="0.25">
      <c r="A133" s="91" t="s">
        <v>35</v>
      </c>
      <c r="B133" s="150"/>
      <c r="C133" s="150"/>
      <c r="D133" s="91"/>
      <c r="E133" s="91"/>
      <c r="F133" s="91"/>
      <c r="G133" s="150"/>
    </row>
    <row r="134" spans="1:13" x14ac:dyDescent="0.25">
      <c r="A134" s="91" t="s">
        <v>35</v>
      </c>
      <c r="B134" s="150"/>
      <c r="C134" s="150"/>
      <c r="D134" s="91"/>
      <c r="E134" s="91"/>
      <c r="F134" s="91"/>
      <c r="G134" s="150"/>
    </row>
    <row r="135" spans="1:13" x14ac:dyDescent="0.25">
      <c r="A135" s="91" t="s">
        <v>47</v>
      </c>
      <c r="B135" s="150"/>
      <c r="C135" s="150"/>
      <c r="D135" s="91"/>
      <c r="E135" s="91"/>
      <c r="F135" s="91"/>
      <c r="G135" s="150"/>
    </row>
    <row r="136" spans="1:13" x14ac:dyDescent="0.25">
      <c r="A136" s="91" t="s">
        <v>35</v>
      </c>
      <c r="B136" s="150"/>
      <c r="C136" s="150"/>
      <c r="D136" s="91"/>
      <c r="E136" s="91"/>
      <c r="F136" s="91"/>
      <c r="G136" s="150"/>
    </row>
    <row r="137" spans="1:13" ht="12.75" thickBot="1" x14ac:dyDescent="0.3">
      <c r="A137" s="93" t="s">
        <v>35</v>
      </c>
      <c r="B137" s="150"/>
      <c r="C137" s="150"/>
      <c r="D137" s="93"/>
      <c r="E137" s="93"/>
      <c r="F137" s="93"/>
      <c r="G137" s="150"/>
    </row>
    <row r="138" spans="1:13" ht="12.75" thickBot="1" x14ac:dyDescent="0.3">
      <c r="A138" s="98" t="s">
        <v>71</v>
      </c>
      <c r="B138" s="137"/>
      <c r="C138" s="137"/>
      <c r="D138" s="98">
        <v>21</v>
      </c>
      <c r="E138" s="98">
        <v>13</v>
      </c>
      <c r="F138" s="98">
        <f>SUM(F112:F137)</f>
        <v>28</v>
      </c>
      <c r="G138" s="137"/>
    </row>
    <row r="139" spans="1:13" ht="12.75" thickBot="1" x14ac:dyDescent="0.3">
      <c r="A139" s="98" t="s">
        <v>23</v>
      </c>
      <c r="B139" s="138"/>
      <c r="C139" s="138"/>
      <c r="D139" s="98"/>
      <c r="E139" s="136">
        <f>+E138/$E$82*100</f>
        <v>61.904761904761905</v>
      </c>
      <c r="F139" s="170">
        <f>+F138/6</f>
        <v>4.666666666666667</v>
      </c>
      <c r="G139" s="138"/>
    </row>
    <row r="140" spans="1:13" ht="24" x14ac:dyDescent="0.25">
      <c r="A140" s="132" t="s">
        <v>72</v>
      </c>
      <c r="B140" s="133" t="s">
        <v>1</v>
      </c>
      <c r="C140" s="133"/>
      <c r="D140" s="133" t="s">
        <v>401</v>
      </c>
      <c r="E140" s="140">
        <v>22</v>
      </c>
      <c r="F140" s="133" t="s">
        <v>402</v>
      </c>
      <c r="G140" s="141"/>
      <c r="H140" s="133" t="s">
        <v>402</v>
      </c>
      <c r="I140" s="142"/>
      <c r="J140" s="143"/>
      <c r="K140" s="143"/>
      <c r="L140" s="143"/>
      <c r="M140" s="143"/>
    </row>
    <row r="141" spans="1:13" ht="12.75" thickBot="1" x14ac:dyDescent="0.25">
      <c r="A141" s="134" t="s">
        <v>2</v>
      </c>
      <c r="B141" s="149"/>
      <c r="C141" s="149"/>
      <c r="D141" s="146"/>
      <c r="E141" s="82">
        <v>45407</v>
      </c>
      <c r="F141" s="82"/>
      <c r="G141" s="82">
        <v>45589</v>
      </c>
      <c r="H141" s="82"/>
    </row>
    <row r="142" spans="1:13" x14ac:dyDescent="0.2">
      <c r="A142" s="85" t="s">
        <v>3</v>
      </c>
      <c r="B142" s="150"/>
      <c r="C142" s="150"/>
      <c r="D142" s="85" t="s">
        <v>3</v>
      </c>
      <c r="E142" s="86" t="s">
        <v>4</v>
      </c>
      <c r="F142" s="86"/>
      <c r="G142" s="86" t="s">
        <v>423</v>
      </c>
      <c r="H142" s="86"/>
    </row>
    <row r="143" spans="1:13" x14ac:dyDescent="0.2">
      <c r="A143" s="89" t="s">
        <v>25</v>
      </c>
      <c r="B143" s="150"/>
      <c r="C143" s="150"/>
      <c r="D143" s="89" t="s">
        <v>5</v>
      </c>
      <c r="E143" s="90" t="s">
        <v>4</v>
      </c>
      <c r="F143" s="90"/>
      <c r="G143" s="90" t="s">
        <v>4</v>
      </c>
      <c r="H143" s="90"/>
    </row>
    <row r="144" spans="1:13" x14ac:dyDescent="0.2">
      <c r="A144" s="89" t="s">
        <v>7</v>
      </c>
      <c r="B144" s="150"/>
      <c r="C144" s="150"/>
      <c r="D144" s="89" t="s">
        <v>7</v>
      </c>
      <c r="E144" s="90" t="s">
        <v>4</v>
      </c>
      <c r="F144" s="90"/>
      <c r="G144" s="90" t="s">
        <v>4</v>
      </c>
      <c r="H144" s="90"/>
    </row>
    <row r="145" spans="1:9" x14ac:dyDescent="0.2">
      <c r="A145" s="89" t="s">
        <v>9</v>
      </c>
      <c r="B145" s="150"/>
      <c r="C145" s="150"/>
      <c r="D145" s="89" t="s">
        <v>9</v>
      </c>
      <c r="E145" s="90" t="s">
        <v>4</v>
      </c>
      <c r="F145" s="90"/>
      <c r="G145" s="90" t="s">
        <v>4</v>
      </c>
      <c r="H145" s="90"/>
    </row>
    <row r="146" spans="1:9" x14ac:dyDescent="0.2">
      <c r="A146" s="89" t="s">
        <v>10</v>
      </c>
      <c r="B146" s="150"/>
      <c r="C146" s="150"/>
      <c r="D146" s="89" t="s">
        <v>398</v>
      </c>
      <c r="E146" s="90" t="s">
        <v>4</v>
      </c>
      <c r="F146" s="90"/>
      <c r="G146" s="90" t="s">
        <v>4</v>
      </c>
      <c r="H146" s="90"/>
    </row>
    <row r="147" spans="1:9" x14ac:dyDescent="0.2">
      <c r="A147" s="89" t="s">
        <v>11</v>
      </c>
      <c r="B147" s="150"/>
      <c r="C147" s="150"/>
      <c r="D147" s="89" t="s">
        <v>10</v>
      </c>
      <c r="E147" s="90" t="s">
        <v>4</v>
      </c>
      <c r="F147" s="90"/>
      <c r="G147" s="90" t="s">
        <v>4</v>
      </c>
      <c r="H147" s="90"/>
    </row>
    <row r="148" spans="1:9" x14ac:dyDescent="0.2">
      <c r="A148" s="89" t="s">
        <v>59</v>
      </c>
      <c r="B148" s="150"/>
      <c r="C148" s="150"/>
      <c r="D148" s="89" t="s">
        <v>13</v>
      </c>
      <c r="E148" s="169" t="s">
        <v>423</v>
      </c>
      <c r="F148" s="169"/>
      <c r="G148" s="169" t="s">
        <v>423</v>
      </c>
      <c r="H148" s="169"/>
    </row>
    <row r="149" spans="1:9" x14ac:dyDescent="0.2">
      <c r="A149" s="89" t="s">
        <v>13</v>
      </c>
      <c r="B149" s="150"/>
      <c r="C149" s="150"/>
      <c r="D149" s="89" t="s">
        <v>14</v>
      </c>
      <c r="E149" s="169" t="s">
        <v>4</v>
      </c>
      <c r="F149" s="169"/>
      <c r="G149" s="169" t="s">
        <v>4</v>
      </c>
      <c r="H149" s="169"/>
    </row>
    <row r="150" spans="1:9" x14ac:dyDescent="0.2">
      <c r="A150" s="89" t="s">
        <v>14</v>
      </c>
      <c r="B150" s="150"/>
      <c r="C150" s="150"/>
      <c r="D150" s="89" t="s">
        <v>399</v>
      </c>
      <c r="E150" s="169" t="s">
        <v>4</v>
      </c>
      <c r="F150" s="169"/>
      <c r="G150" s="169" t="s">
        <v>4</v>
      </c>
      <c r="H150" s="169"/>
    </row>
    <row r="151" spans="1:9" x14ac:dyDescent="0.2">
      <c r="A151" s="89" t="s">
        <v>8</v>
      </c>
      <c r="B151" s="150"/>
      <c r="C151" s="150"/>
      <c r="D151" s="89" t="s">
        <v>8</v>
      </c>
      <c r="E151" s="169" t="s">
        <v>423</v>
      </c>
      <c r="F151" s="169"/>
      <c r="G151" s="169" t="s">
        <v>423</v>
      </c>
      <c r="H151" s="169"/>
    </row>
    <row r="152" spans="1:9" ht="12.75" x14ac:dyDescent="0.2">
      <c r="A152" s="89" t="s">
        <v>15</v>
      </c>
      <c r="B152" s="150"/>
      <c r="C152" s="150"/>
      <c r="D152" s="172" t="s">
        <v>413</v>
      </c>
      <c r="E152" s="169" t="s">
        <v>4</v>
      </c>
      <c r="F152" s="169">
        <v>4</v>
      </c>
      <c r="G152" s="169" t="s">
        <v>4</v>
      </c>
      <c r="H152" s="169">
        <v>5</v>
      </c>
    </row>
    <row r="153" spans="1:9" ht="12.75" x14ac:dyDescent="0.2">
      <c r="A153" s="89" t="s">
        <v>73</v>
      </c>
      <c r="B153" s="150"/>
      <c r="C153" s="150"/>
      <c r="D153" s="172" t="s">
        <v>74</v>
      </c>
      <c r="E153" s="169" t="s">
        <v>4</v>
      </c>
      <c r="F153" s="169">
        <v>4</v>
      </c>
      <c r="G153" s="169" t="s">
        <v>4</v>
      </c>
      <c r="H153" s="169">
        <v>4</v>
      </c>
    </row>
    <row r="154" spans="1:9" ht="12.75" x14ac:dyDescent="0.2">
      <c r="A154" s="89" t="s">
        <v>74</v>
      </c>
      <c r="B154" s="150"/>
      <c r="C154" s="150"/>
      <c r="D154" s="172" t="s">
        <v>75</v>
      </c>
      <c r="E154" s="169" t="s">
        <v>4</v>
      </c>
      <c r="F154" s="169">
        <v>5</v>
      </c>
      <c r="G154" s="169" t="s">
        <v>423</v>
      </c>
      <c r="H154" s="169"/>
    </row>
    <row r="155" spans="1:9" ht="12.75" x14ac:dyDescent="0.2">
      <c r="A155" s="89" t="s">
        <v>75</v>
      </c>
      <c r="B155" s="150"/>
      <c r="C155" s="150"/>
      <c r="D155" s="172" t="s">
        <v>414</v>
      </c>
      <c r="E155" s="169" t="s">
        <v>423</v>
      </c>
      <c r="F155" s="169"/>
      <c r="G155" s="169" t="s">
        <v>423</v>
      </c>
      <c r="H155" s="169"/>
    </row>
    <row r="156" spans="1:9" ht="25.5" x14ac:dyDescent="0.2">
      <c r="A156" s="89" t="s">
        <v>76</v>
      </c>
      <c r="B156" s="150"/>
      <c r="C156" s="150"/>
      <c r="D156" s="172" t="s">
        <v>415</v>
      </c>
      <c r="E156" s="169" t="s">
        <v>4</v>
      </c>
      <c r="F156" s="169">
        <v>4</v>
      </c>
      <c r="G156" s="169" t="s">
        <v>4</v>
      </c>
      <c r="H156" s="169">
        <v>4</v>
      </c>
    </row>
    <row r="157" spans="1:9" ht="25.5" x14ac:dyDescent="0.2">
      <c r="A157" s="89" t="s">
        <v>77</v>
      </c>
      <c r="B157" s="150"/>
      <c r="C157" s="150"/>
      <c r="D157" s="172" t="s">
        <v>416</v>
      </c>
      <c r="E157" s="169" t="s">
        <v>4</v>
      </c>
      <c r="F157" s="169">
        <v>4</v>
      </c>
      <c r="G157" s="169" t="s">
        <v>4</v>
      </c>
      <c r="H157" s="169">
        <v>4</v>
      </c>
    </row>
    <row r="158" spans="1:9" ht="12.75" x14ac:dyDescent="0.2">
      <c r="A158" s="89" t="s">
        <v>78</v>
      </c>
      <c r="B158" s="150"/>
      <c r="C158" s="150"/>
      <c r="D158" s="172" t="s">
        <v>417</v>
      </c>
      <c r="E158" s="169" t="s">
        <v>423</v>
      </c>
      <c r="F158" s="169"/>
      <c r="G158" s="169" t="s">
        <v>4</v>
      </c>
      <c r="H158" s="169">
        <v>4</v>
      </c>
      <c r="I158" s="151"/>
    </row>
    <row r="159" spans="1:9" ht="12.75" x14ac:dyDescent="0.2">
      <c r="A159" s="89" t="s">
        <v>79</v>
      </c>
      <c r="B159" s="150"/>
      <c r="C159" s="150"/>
      <c r="D159" s="172" t="s">
        <v>81</v>
      </c>
      <c r="E159" s="90" t="s">
        <v>4</v>
      </c>
      <c r="F159" s="90">
        <v>4</v>
      </c>
      <c r="G159" s="90" t="s">
        <v>4</v>
      </c>
      <c r="H159" s="90">
        <v>4</v>
      </c>
    </row>
    <row r="160" spans="1:9" ht="12.75" x14ac:dyDescent="0.2">
      <c r="A160" s="89" t="s">
        <v>80</v>
      </c>
      <c r="B160" s="150"/>
      <c r="C160" s="150"/>
      <c r="D160" s="172" t="s">
        <v>82</v>
      </c>
      <c r="E160" s="90" t="s">
        <v>4</v>
      </c>
      <c r="F160" s="90">
        <v>4</v>
      </c>
      <c r="G160" s="90" t="s">
        <v>4</v>
      </c>
      <c r="H160" s="90">
        <v>4</v>
      </c>
    </row>
    <row r="161" spans="1:13" ht="25.5" x14ac:dyDescent="0.2">
      <c r="A161" s="89" t="s">
        <v>81</v>
      </c>
      <c r="B161" s="150"/>
      <c r="C161" s="150"/>
      <c r="D161" s="172" t="s">
        <v>83</v>
      </c>
      <c r="E161" s="90" t="s">
        <v>4</v>
      </c>
      <c r="F161" s="90">
        <v>5</v>
      </c>
      <c r="G161" s="90" t="s">
        <v>4</v>
      </c>
      <c r="H161" s="90">
        <v>5</v>
      </c>
    </row>
    <row r="162" spans="1:13" ht="25.5" x14ac:dyDescent="0.2">
      <c r="A162" s="89" t="s">
        <v>82</v>
      </c>
      <c r="B162" s="150"/>
      <c r="C162" s="150"/>
      <c r="D162" s="172" t="s">
        <v>84</v>
      </c>
      <c r="E162" s="90" t="s">
        <v>4</v>
      </c>
      <c r="F162" s="90">
        <v>4</v>
      </c>
      <c r="G162" s="90" t="s">
        <v>4</v>
      </c>
      <c r="H162" s="90">
        <v>4</v>
      </c>
    </row>
    <row r="163" spans="1:13" ht="25.5" x14ac:dyDescent="0.2">
      <c r="A163" s="89" t="s">
        <v>83</v>
      </c>
      <c r="B163" s="150"/>
      <c r="C163" s="150"/>
      <c r="D163" s="172" t="s">
        <v>86</v>
      </c>
      <c r="E163" s="90" t="s">
        <v>4</v>
      </c>
      <c r="F163" s="90">
        <v>5</v>
      </c>
      <c r="G163" s="90" t="s">
        <v>4</v>
      </c>
      <c r="H163" s="90">
        <v>5</v>
      </c>
      <c r="I163" s="151"/>
    </row>
    <row r="164" spans="1:13" x14ac:dyDescent="0.25">
      <c r="A164" s="89" t="s">
        <v>84</v>
      </c>
      <c r="B164" s="150"/>
      <c r="C164" s="150"/>
      <c r="D164" s="89"/>
      <c r="E164" s="89"/>
      <c r="F164" s="89"/>
      <c r="G164" s="89"/>
      <c r="H164" s="89"/>
    </row>
    <row r="165" spans="1:13" x14ac:dyDescent="0.25">
      <c r="A165" s="89" t="s">
        <v>85</v>
      </c>
      <c r="B165" s="150"/>
      <c r="C165" s="150"/>
      <c r="D165" s="89"/>
      <c r="E165" s="89"/>
      <c r="F165" s="89"/>
      <c r="G165" s="89"/>
      <c r="H165" s="89"/>
    </row>
    <row r="166" spans="1:13" x14ac:dyDescent="0.25">
      <c r="A166" s="89" t="s">
        <v>86</v>
      </c>
      <c r="B166" s="150"/>
      <c r="C166" s="150"/>
      <c r="D166" s="89"/>
      <c r="E166" s="89"/>
      <c r="F166" s="89"/>
      <c r="G166" s="89"/>
      <c r="H166" s="89"/>
    </row>
    <row r="167" spans="1:13" x14ac:dyDescent="0.25">
      <c r="A167" s="89" t="s">
        <v>47</v>
      </c>
      <c r="B167" s="150"/>
      <c r="C167" s="150"/>
      <c r="D167" s="89"/>
      <c r="E167" s="89"/>
      <c r="F167" s="89"/>
      <c r="G167" s="89"/>
      <c r="H167" s="89"/>
    </row>
    <row r="168" spans="1:13" ht="12.75" thickBot="1" x14ac:dyDescent="0.3">
      <c r="A168" s="139" t="s">
        <v>88</v>
      </c>
      <c r="B168" s="150"/>
      <c r="C168" s="150"/>
      <c r="D168" s="89"/>
      <c r="E168" s="89"/>
      <c r="F168" s="89"/>
      <c r="G168" s="89"/>
      <c r="H168" s="89"/>
    </row>
    <row r="169" spans="1:13" ht="12.75" thickBot="1" x14ac:dyDescent="0.3">
      <c r="A169" s="98" t="s">
        <v>22</v>
      </c>
      <c r="B169" s="137"/>
      <c r="C169" s="137"/>
      <c r="D169" s="98">
        <v>22</v>
      </c>
      <c r="E169" s="98">
        <v>17</v>
      </c>
      <c r="F169" s="98">
        <f>SUM(F142:F168)</f>
        <v>43</v>
      </c>
      <c r="G169" s="98">
        <v>16</v>
      </c>
      <c r="H169" s="98">
        <f>SUM(H142:H168)</f>
        <v>43</v>
      </c>
    </row>
    <row r="170" spans="1:13" ht="12.75" thickBot="1" x14ac:dyDescent="0.3">
      <c r="A170" s="98" t="s">
        <v>23</v>
      </c>
      <c r="B170" s="138"/>
      <c r="C170" s="138"/>
      <c r="D170" s="98"/>
      <c r="E170" s="136">
        <f>+E169/$E$140*100</f>
        <v>77.272727272727266</v>
      </c>
      <c r="F170" s="170">
        <f>+F169/10</f>
        <v>4.3</v>
      </c>
      <c r="G170" s="136">
        <f>+G169/$E$140*100</f>
        <v>72.727272727272734</v>
      </c>
      <c r="H170" s="170">
        <f>+H169/10</f>
        <v>4.3</v>
      </c>
    </row>
    <row r="171" spans="1:13" ht="24" x14ac:dyDescent="0.25">
      <c r="A171" s="132" t="s">
        <v>89</v>
      </c>
      <c r="B171" s="133" t="s">
        <v>1</v>
      </c>
      <c r="C171" s="133"/>
      <c r="D171" s="133" t="s">
        <v>401</v>
      </c>
      <c r="E171" s="140">
        <v>22</v>
      </c>
      <c r="F171" s="133" t="s">
        <v>402</v>
      </c>
      <c r="G171" s="141"/>
      <c r="H171" s="142"/>
      <c r="I171" s="142"/>
      <c r="J171" s="143"/>
      <c r="K171" s="143"/>
      <c r="L171" s="143"/>
      <c r="M171" s="143"/>
    </row>
    <row r="172" spans="1:13" ht="12.75" thickBot="1" x14ac:dyDescent="0.3">
      <c r="A172" s="134" t="s">
        <v>2</v>
      </c>
      <c r="B172" s="150"/>
      <c r="C172" s="150"/>
      <c r="D172" s="146"/>
      <c r="E172" s="165">
        <v>45440</v>
      </c>
      <c r="F172" s="146"/>
      <c r="G172" s="150"/>
    </row>
    <row r="173" spans="1:13" x14ac:dyDescent="0.25">
      <c r="A173" s="85" t="s">
        <v>3</v>
      </c>
      <c r="B173" s="150"/>
      <c r="C173" s="150"/>
      <c r="D173" s="85" t="s">
        <v>3</v>
      </c>
      <c r="E173" s="85" t="s">
        <v>423</v>
      </c>
      <c r="F173" s="85"/>
      <c r="G173" s="150"/>
    </row>
    <row r="174" spans="1:13" x14ac:dyDescent="0.25">
      <c r="A174" s="89" t="s">
        <v>25</v>
      </c>
      <c r="B174" s="150"/>
      <c r="C174" s="150"/>
      <c r="D174" s="89" t="s">
        <v>5</v>
      </c>
      <c r="E174" s="89" t="s">
        <v>4</v>
      </c>
      <c r="F174" s="89"/>
      <c r="G174" s="150"/>
    </row>
    <row r="175" spans="1:13" x14ac:dyDescent="0.25">
      <c r="A175" s="89" t="s">
        <v>7</v>
      </c>
      <c r="B175" s="150"/>
      <c r="C175" s="150"/>
      <c r="D175" s="89" t="s">
        <v>7</v>
      </c>
      <c r="E175" s="89" t="s">
        <v>4</v>
      </c>
      <c r="F175" s="89"/>
      <c r="G175" s="150"/>
    </row>
    <row r="176" spans="1:13" x14ac:dyDescent="0.25">
      <c r="A176" s="89" t="s">
        <v>9</v>
      </c>
      <c r="B176" s="150"/>
      <c r="C176" s="150"/>
      <c r="D176" s="89" t="s">
        <v>9</v>
      </c>
      <c r="E176" s="89" t="s">
        <v>4</v>
      </c>
      <c r="F176" s="89"/>
      <c r="G176" s="150"/>
    </row>
    <row r="177" spans="1:9" x14ac:dyDescent="0.25">
      <c r="A177" s="89" t="s">
        <v>10</v>
      </c>
      <c r="B177" s="150"/>
      <c r="C177" s="150"/>
      <c r="D177" s="89" t="s">
        <v>398</v>
      </c>
      <c r="E177" s="89" t="s">
        <v>4</v>
      </c>
      <c r="F177" s="89"/>
      <c r="G177" s="150"/>
    </row>
    <row r="178" spans="1:9" x14ac:dyDescent="0.25">
      <c r="A178" s="89" t="s">
        <v>11</v>
      </c>
      <c r="B178" s="150"/>
      <c r="C178" s="150"/>
      <c r="D178" s="89" t="s">
        <v>10</v>
      </c>
      <c r="E178" s="89" t="s">
        <v>4</v>
      </c>
      <c r="F178" s="89"/>
      <c r="G178" s="150"/>
    </row>
    <row r="179" spans="1:9" x14ac:dyDescent="0.25">
      <c r="A179" s="89" t="s">
        <v>59</v>
      </c>
      <c r="B179" s="150"/>
      <c r="C179" s="150"/>
      <c r="D179" s="89" t="s">
        <v>13</v>
      </c>
      <c r="E179" s="89" t="s">
        <v>423</v>
      </c>
      <c r="F179" s="89"/>
      <c r="G179" s="150"/>
    </row>
    <row r="180" spans="1:9" x14ac:dyDescent="0.25">
      <c r="A180" s="89" t="s">
        <v>13</v>
      </c>
      <c r="B180" s="150"/>
      <c r="C180" s="150"/>
      <c r="D180" s="89" t="s">
        <v>14</v>
      </c>
      <c r="E180" s="89" t="s">
        <v>4</v>
      </c>
      <c r="F180" s="89"/>
      <c r="G180" s="150"/>
    </row>
    <row r="181" spans="1:9" x14ac:dyDescent="0.25">
      <c r="A181" s="89" t="s">
        <v>14</v>
      </c>
      <c r="B181" s="150"/>
      <c r="C181" s="150"/>
      <c r="D181" s="89" t="s">
        <v>399</v>
      </c>
      <c r="E181" s="89" t="s">
        <v>4</v>
      </c>
      <c r="F181" s="89"/>
      <c r="G181" s="150"/>
    </row>
    <row r="182" spans="1:9" x14ac:dyDescent="0.25">
      <c r="A182" s="91" t="s">
        <v>15</v>
      </c>
      <c r="B182" s="150"/>
      <c r="C182" s="150"/>
      <c r="D182" s="89" t="s">
        <v>8</v>
      </c>
      <c r="E182" s="89" t="s">
        <v>423</v>
      </c>
      <c r="F182" s="89"/>
      <c r="G182" s="150"/>
    </row>
    <row r="183" spans="1:9" ht="12.75" x14ac:dyDescent="0.25">
      <c r="A183" s="89" t="s">
        <v>8</v>
      </c>
      <c r="B183" s="150"/>
      <c r="C183" s="150"/>
      <c r="D183" s="166" t="s">
        <v>425</v>
      </c>
      <c r="E183" s="89" t="s">
        <v>4</v>
      </c>
      <c r="F183" s="89">
        <v>4</v>
      </c>
      <c r="G183" s="150"/>
    </row>
    <row r="184" spans="1:9" ht="25.5" x14ac:dyDescent="0.25">
      <c r="A184" s="89" t="s">
        <v>90</v>
      </c>
      <c r="B184" s="150"/>
      <c r="C184" s="150"/>
      <c r="D184" s="167" t="s">
        <v>91</v>
      </c>
      <c r="E184" s="89" t="s">
        <v>4</v>
      </c>
      <c r="F184" s="89">
        <v>4</v>
      </c>
      <c r="G184" s="150"/>
    </row>
    <row r="185" spans="1:9" ht="12.75" x14ac:dyDescent="0.25">
      <c r="A185" s="89" t="s">
        <v>91</v>
      </c>
      <c r="B185" s="150"/>
      <c r="C185" s="150"/>
      <c r="D185" s="167" t="s">
        <v>419</v>
      </c>
      <c r="E185" s="89" t="s">
        <v>4</v>
      </c>
      <c r="F185" s="89">
        <v>4</v>
      </c>
      <c r="G185" s="150"/>
    </row>
    <row r="186" spans="1:9" ht="12.75" x14ac:dyDescent="0.25">
      <c r="A186" s="89" t="s">
        <v>92</v>
      </c>
      <c r="B186" s="150"/>
      <c r="C186" s="150"/>
      <c r="D186" s="167" t="s">
        <v>93</v>
      </c>
      <c r="E186" s="89" t="s">
        <v>4</v>
      </c>
      <c r="F186" s="89">
        <v>4</v>
      </c>
      <c r="G186" s="150"/>
    </row>
    <row r="187" spans="1:9" ht="12.75" x14ac:dyDescent="0.25">
      <c r="A187" s="89" t="s">
        <v>93</v>
      </c>
      <c r="B187" s="150"/>
      <c r="C187" s="150"/>
      <c r="D187" s="167" t="s">
        <v>94</v>
      </c>
      <c r="E187" s="89" t="s">
        <v>423</v>
      </c>
      <c r="F187" s="89"/>
      <c r="G187" s="150"/>
    </row>
    <row r="188" spans="1:9" ht="12.75" x14ac:dyDescent="0.25">
      <c r="A188" s="89" t="s">
        <v>94</v>
      </c>
      <c r="B188" s="150"/>
      <c r="C188" s="150"/>
      <c r="D188" s="168" t="s">
        <v>420</v>
      </c>
      <c r="E188" s="89" t="s">
        <v>4</v>
      </c>
      <c r="F188" s="89">
        <v>4</v>
      </c>
      <c r="G188" s="150"/>
    </row>
    <row r="189" spans="1:9" ht="25.5" x14ac:dyDescent="0.25">
      <c r="A189" s="89" t="s">
        <v>95</v>
      </c>
      <c r="B189" s="150"/>
      <c r="C189" s="150"/>
      <c r="D189" s="168" t="s">
        <v>96</v>
      </c>
      <c r="E189" s="89" t="s">
        <v>4</v>
      </c>
      <c r="F189" s="89">
        <v>4</v>
      </c>
      <c r="G189" s="150"/>
      <c r="I189" s="151"/>
    </row>
    <row r="190" spans="1:9" ht="12.75" x14ac:dyDescent="0.25">
      <c r="A190" s="89" t="s">
        <v>96</v>
      </c>
      <c r="B190" s="150"/>
      <c r="C190" s="150"/>
      <c r="D190" s="167" t="s">
        <v>421</v>
      </c>
      <c r="E190" s="89" t="s">
        <v>4</v>
      </c>
      <c r="F190" s="89">
        <v>4</v>
      </c>
      <c r="G190" s="150"/>
    </row>
    <row r="191" spans="1:9" ht="12.75" x14ac:dyDescent="0.25">
      <c r="A191" s="89" t="s">
        <v>97</v>
      </c>
      <c r="B191" s="150"/>
      <c r="C191" s="150"/>
      <c r="D191" s="167" t="s">
        <v>422</v>
      </c>
      <c r="E191" s="89" t="s">
        <v>4</v>
      </c>
      <c r="F191" s="89">
        <v>4</v>
      </c>
      <c r="G191" s="150"/>
      <c r="I191" s="151"/>
    </row>
    <row r="192" spans="1:9" ht="12.75" x14ac:dyDescent="0.25">
      <c r="A192" s="89" t="s">
        <v>98</v>
      </c>
      <c r="B192" s="150"/>
      <c r="C192" s="150"/>
      <c r="D192" s="167" t="s">
        <v>99</v>
      </c>
      <c r="E192" s="89" t="s">
        <v>4</v>
      </c>
      <c r="F192" s="89">
        <v>4</v>
      </c>
      <c r="G192" s="150"/>
    </row>
    <row r="193" spans="1:13" ht="25.5" x14ac:dyDescent="0.25">
      <c r="A193" s="89" t="s">
        <v>99</v>
      </c>
      <c r="B193" s="150"/>
      <c r="C193" s="150"/>
      <c r="D193" s="167" t="s">
        <v>100</v>
      </c>
      <c r="E193" s="89" t="s">
        <v>4</v>
      </c>
      <c r="F193" s="89">
        <v>4</v>
      </c>
      <c r="G193" s="150"/>
    </row>
    <row r="194" spans="1:13" ht="12.75" x14ac:dyDescent="0.25">
      <c r="A194" s="89" t="s">
        <v>100</v>
      </c>
      <c r="B194" s="150"/>
      <c r="C194" s="150"/>
      <c r="D194" s="167" t="s">
        <v>407</v>
      </c>
      <c r="E194" s="89" t="s">
        <v>423</v>
      </c>
      <c r="F194" s="89"/>
      <c r="G194" s="150"/>
    </row>
    <row r="195" spans="1:13" ht="12.75" thickBot="1" x14ac:dyDescent="0.3">
      <c r="A195" s="93" t="s">
        <v>47</v>
      </c>
      <c r="B195" s="150"/>
      <c r="C195" s="150"/>
      <c r="D195" s="93"/>
      <c r="E195" s="93"/>
      <c r="F195" s="93"/>
      <c r="G195" s="150"/>
    </row>
    <row r="196" spans="1:13" ht="12.75" thickBot="1" x14ac:dyDescent="0.3">
      <c r="A196" s="95" t="s">
        <v>22</v>
      </c>
      <c r="B196" s="137"/>
      <c r="C196" s="137"/>
      <c r="D196" s="95">
        <v>22</v>
      </c>
      <c r="E196" s="95">
        <v>17</v>
      </c>
      <c r="F196" s="95">
        <f>SUM(F173:F195)</f>
        <v>40</v>
      </c>
      <c r="G196" s="137"/>
    </row>
    <row r="197" spans="1:13" ht="12.75" thickBot="1" x14ac:dyDescent="0.3">
      <c r="A197" s="95" t="s">
        <v>23</v>
      </c>
      <c r="B197" s="138"/>
      <c r="C197" s="138"/>
      <c r="D197" s="95"/>
      <c r="E197" s="174">
        <f>+E196/$E$171*100</f>
        <v>77.272727272727266</v>
      </c>
      <c r="F197" s="95">
        <f>+F196/10</f>
        <v>4</v>
      </c>
      <c r="G197" s="138"/>
    </row>
    <row r="198" spans="1:13" ht="12.75" thickBot="1" x14ac:dyDescent="0.3">
      <c r="A198" s="175"/>
      <c r="B198" s="176"/>
      <c r="C198" s="176"/>
      <c r="D198" s="177"/>
      <c r="E198" s="177"/>
      <c r="F198" s="177"/>
      <c r="G198" s="177"/>
      <c r="H198" s="177"/>
      <c r="I198" s="177"/>
      <c r="J198" s="177"/>
      <c r="K198" s="177"/>
      <c r="L198" s="177"/>
      <c r="M198" s="178"/>
    </row>
  </sheetData>
  <pageMargins left="0.11811023622047245" right="0.11811023622047245" top="0.38" bottom="0.38" header="0.31496062992125984" footer="0.31496062992125984"/>
  <pageSetup paperSize="8" orientation="landscape" horizontalDpi="1200" verticalDpi="1200" r:id="rId1"/>
  <rowBreaks count="6" manualBreakCount="6">
    <brk id="27" max="16383" man="1"/>
    <brk id="54" max="16383" man="1"/>
    <brk id="81" max="16383" man="1"/>
    <brk id="109" max="16383" man="1"/>
    <brk id="139" max="16383" man="1"/>
    <brk id="1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zoomScaleNormal="100" workbookViewId="0"/>
  </sheetViews>
  <sheetFormatPr baseColWidth="10" defaultColWidth="11.42578125" defaultRowHeight="12" x14ac:dyDescent="0.2"/>
  <cols>
    <col min="1" max="1" width="44.42578125" style="114" bestFit="1" customWidth="1"/>
    <col min="2" max="2" width="9.85546875" style="114" bestFit="1" customWidth="1"/>
    <col min="3" max="10" width="9.85546875" style="80" bestFit="1" customWidth="1"/>
    <col min="11" max="11" width="19.85546875" style="80" bestFit="1" customWidth="1"/>
    <col min="12" max="13" width="9.85546875" style="80" bestFit="1" customWidth="1"/>
    <col min="14" max="16384" width="11.42578125" style="80"/>
  </cols>
  <sheetData>
    <row r="1" spans="1:12" x14ac:dyDescent="0.2">
      <c r="A1" s="74" t="s">
        <v>0</v>
      </c>
      <c r="B1" s="75" t="s">
        <v>1</v>
      </c>
      <c r="C1" s="76">
        <v>22</v>
      </c>
      <c r="D1" s="76">
        <v>21</v>
      </c>
      <c r="E1" s="77"/>
      <c r="F1" s="78"/>
      <c r="G1" s="78"/>
      <c r="H1" s="79"/>
      <c r="I1" s="79"/>
      <c r="J1" s="79"/>
      <c r="K1" s="79"/>
      <c r="L1" s="79"/>
    </row>
    <row r="2" spans="1:12" ht="12.75" thickBot="1" x14ac:dyDescent="0.25">
      <c r="A2" s="81" t="s">
        <v>2</v>
      </c>
      <c r="B2" s="84">
        <v>45174</v>
      </c>
      <c r="C2" s="84">
        <v>45188</v>
      </c>
      <c r="D2" s="83">
        <v>45349</v>
      </c>
      <c r="E2" s="83">
        <v>45538</v>
      </c>
      <c r="F2" s="84"/>
      <c r="G2" s="84"/>
    </row>
    <row r="3" spans="1:12" x14ac:dyDescent="0.2">
      <c r="A3" s="164" t="s">
        <v>3</v>
      </c>
      <c r="B3" s="161" t="s">
        <v>4</v>
      </c>
      <c r="C3" s="161" t="s">
        <v>4</v>
      </c>
      <c r="D3" s="163" t="s">
        <v>4</v>
      </c>
      <c r="E3" s="163" t="s">
        <v>4</v>
      </c>
      <c r="F3" s="163"/>
      <c r="G3" s="87"/>
    </row>
    <row r="4" spans="1:12" x14ac:dyDescent="0.2">
      <c r="A4" s="173" t="s">
        <v>5</v>
      </c>
      <c r="B4" s="161" t="s">
        <v>4</v>
      </c>
      <c r="C4" s="161" t="s">
        <v>4</v>
      </c>
      <c r="D4" s="161" t="s">
        <v>4</v>
      </c>
      <c r="E4" s="161" t="s">
        <v>4</v>
      </c>
      <c r="F4" s="161"/>
      <c r="G4" s="88"/>
    </row>
    <row r="5" spans="1:12" x14ac:dyDescent="0.2">
      <c r="A5" s="173" t="s">
        <v>7</v>
      </c>
      <c r="B5" s="161" t="s">
        <v>4</v>
      </c>
      <c r="C5" s="161" t="s">
        <v>4</v>
      </c>
      <c r="D5" s="161" t="s">
        <v>4</v>
      </c>
      <c r="E5" s="161" t="s">
        <v>4</v>
      </c>
      <c r="F5" s="161"/>
      <c r="G5" s="88"/>
    </row>
    <row r="6" spans="1:12" x14ac:dyDescent="0.2">
      <c r="A6" s="173" t="s">
        <v>9</v>
      </c>
      <c r="B6" s="161" t="s">
        <v>4</v>
      </c>
      <c r="C6" s="161" t="s">
        <v>4</v>
      </c>
      <c r="D6" s="161" t="s">
        <v>4</v>
      </c>
      <c r="E6" s="161" t="s">
        <v>4</v>
      </c>
      <c r="F6" s="161"/>
      <c r="G6" s="88"/>
    </row>
    <row r="7" spans="1:12" x14ac:dyDescent="0.2">
      <c r="A7" s="173" t="s">
        <v>398</v>
      </c>
      <c r="B7" s="161" t="s">
        <v>4</v>
      </c>
      <c r="C7" s="161" t="s">
        <v>4</v>
      </c>
      <c r="D7" s="161" t="s">
        <v>4</v>
      </c>
      <c r="E7" s="161" t="s">
        <v>4</v>
      </c>
      <c r="F7" s="161"/>
      <c r="G7" s="88"/>
    </row>
    <row r="8" spans="1:12" x14ac:dyDescent="0.2">
      <c r="A8" s="173" t="s">
        <v>10</v>
      </c>
      <c r="B8" s="161" t="s">
        <v>4</v>
      </c>
      <c r="C8" s="161" t="s">
        <v>4</v>
      </c>
      <c r="D8" s="161" t="s">
        <v>4</v>
      </c>
      <c r="E8" s="161" t="s">
        <v>4</v>
      </c>
      <c r="F8" s="161"/>
      <c r="G8" s="88"/>
    </row>
    <row r="9" spans="1:12" x14ac:dyDescent="0.2">
      <c r="A9" s="173" t="s">
        <v>13</v>
      </c>
      <c r="B9" s="161" t="s">
        <v>423</v>
      </c>
      <c r="C9" s="161" t="s">
        <v>4</v>
      </c>
      <c r="D9" s="161" t="s">
        <v>423</v>
      </c>
      <c r="E9" s="161" t="s">
        <v>423</v>
      </c>
      <c r="F9" s="161"/>
      <c r="G9" s="88"/>
    </row>
    <row r="10" spans="1:12" x14ac:dyDescent="0.2">
      <c r="A10" s="173" t="s">
        <v>14</v>
      </c>
      <c r="B10" s="161" t="s">
        <v>4</v>
      </c>
      <c r="C10" s="161" t="s">
        <v>4</v>
      </c>
      <c r="D10" s="161" t="s">
        <v>4</v>
      </c>
      <c r="E10" s="161" t="s">
        <v>4</v>
      </c>
      <c r="F10" s="161"/>
      <c r="G10" s="88"/>
    </row>
    <row r="11" spans="1:12" x14ac:dyDescent="0.2">
      <c r="A11" s="173" t="s">
        <v>399</v>
      </c>
      <c r="B11" s="161" t="s">
        <v>4</v>
      </c>
      <c r="C11" s="161" t="s">
        <v>4</v>
      </c>
      <c r="D11" s="161" t="s">
        <v>4</v>
      </c>
      <c r="E11" s="161" t="s">
        <v>4</v>
      </c>
      <c r="F11" s="161"/>
      <c r="G11" s="88"/>
    </row>
    <row r="12" spans="1:12" x14ac:dyDescent="0.2">
      <c r="A12" s="173" t="s">
        <v>8</v>
      </c>
      <c r="B12" s="161" t="s">
        <v>423</v>
      </c>
      <c r="C12" s="161" t="s">
        <v>4</v>
      </c>
      <c r="D12" s="161" t="s">
        <v>4</v>
      </c>
      <c r="E12" s="161" t="s">
        <v>423</v>
      </c>
      <c r="F12" s="161"/>
      <c r="G12" s="88"/>
    </row>
    <row r="13" spans="1:12" x14ac:dyDescent="0.2">
      <c r="A13" s="160" t="s">
        <v>16</v>
      </c>
      <c r="B13" s="161" t="s">
        <v>423</v>
      </c>
      <c r="C13" s="161" t="s">
        <v>4</v>
      </c>
      <c r="D13" s="161" t="s">
        <v>4</v>
      </c>
      <c r="E13" s="161" t="s">
        <v>4</v>
      </c>
      <c r="F13" s="161"/>
      <c r="G13" s="88"/>
    </row>
    <row r="14" spans="1:12" x14ac:dyDescent="0.2">
      <c r="A14" s="91" t="s">
        <v>16</v>
      </c>
      <c r="B14" s="161" t="s">
        <v>423</v>
      </c>
      <c r="C14" s="161" t="s">
        <v>4</v>
      </c>
      <c r="D14" s="161" t="s">
        <v>4</v>
      </c>
      <c r="E14" s="161" t="s">
        <v>4</v>
      </c>
      <c r="F14" s="161"/>
      <c r="G14" s="88"/>
    </row>
    <row r="15" spans="1:12" x14ac:dyDescent="0.2">
      <c r="A15" s="91" t="s">
        <v>17</v>
      </c>
      <c r="B15" s="161" t="s">
        <v>4</v>
      </c>
      <c r="C15" s="161" t="s">
        <v>4</v>
      </c>
      <c r="D15" s="161" t="s">
        <v>4</v>
      </c>
      <c r="E15" s="161" t="s">
        <v>4</v>
      </c>
      <c r="F15" s="161"/>
      <c r="G15" s="88"/>
    </row>
    <row r="16" spans="1:12" x14ac:dyDescent="0.2">
      <c r="A16" s="91" t="s">
        <v>17</v>
      </c>
      <c r="B16" s="161" t="s">
        <v>4</v>
      </c>
      <c r="C16" s="161" t="s">
        <v>4</v>
      </c>
      <c r="D16" s="161" t="s">
        <v>4</v>
      </c>
      <c r="E16" s="161" t="s">
        <v>423</v>
      </c>
      <c r="F16" s="161"/>
      <c r="G16" s="88"/>
    </row>
    <row r="17" spans="1:12" x14ac:dyDescent="0.2">
      <c r="A17" s="91" t="s">
        <v>18</v>
      </c>
      <c r="B17" s="161" t="s">
        <v>4</v>
      </c>
      <c r="C17" s="161" t="s">
        <v>4</v>
      </c>
      <c r="D17" s="161" t="s">
        <v>4</v>
      </c>
      <c r="E17" s="161" t="s">
        <v>4</v>
      </c>
      <c r="F17" s="161"/>
      <c r="G17" s="88"/>
    </row>
    <row r="18" spans="1:12" x14ac:dyDescent="0.2">
      <c r="A18" s="91" t="s">
        <v>18</v>
      </c>
      <c r="B18" s="161" t="s">
        <v>4</v>
      </c>
      <c r="C18" s="161" t="s">
        <v>4</v>
      </c>
      <c r="D18" s="161" t="s">
        <v>4</v>
      </c>
      <c r="E18" s="161" t="s">
        <v>4</v>
      </c>
      <c r="F18" s="161"/>
      <c r="G18" s="88"/>
    </row>
    <row r="19" spans="1:12" x14ac:dyDescent="0.2">
      <c r="A19" s="91" t="s">
        <v>19</v>
      </c>
      <c r="B19" s="161" t="s">
        <v>4</v>
      </c>
      <c r="C19" s="161" t="s">
        <v>4</v>
      </c>
      <c r="D19" s="161" t="s">
        <v>4</v>
      </c>
      <c r="E19" s="161" t="s">
        <v>4</v>
      </c>
      <c r="F19" s="161"/>
      <c r="G19" s="88"/>
    </row>
    <row r="20" spans="1:12" x14ac:dyDescent="0.2">
      <c r="A20" s="91" t="s">
        <v>19</v>
      </c>
      <c r="B20" s="161" t="s">
        <v>423</v>
      </c>
      <c r="C20" s="161" t="s">
        <v>423</v>
      </c>
      <c r="D20" s="161" t="s">
        <v>423</v>
      </c>
      <c r="E20" s="161" t="s">
        <v>423</v>
      </c>
      <c r="F20" s="161"/>
      <c r="G20" s="88"/>
    </row>
    <row r="21" spans="1:12" x14ac:dyDescent="0.2">
      <c r="A21" s="91" t="s">
        <v>20</v>
      </c>
      <c r="B21" s="161" t="s">
        <v>4</v>
      </c>
      <c r="C21" s="161" t="s">
        <v>4</v>
      </c>
      <c r="D21" s="161" t="s">
        <v>4</v>
      </c>
      <c r="E21" s="161" t="s">
        <v>4</v>
      </c>
      <c r="F21" s="161"/>
      <c r="G21" s="88"/>
    </row>
    <row r="22" spans="1:12" x14ac:dyDescent="0.2">
      <c r="A22" s="91" t="s">
        <v>20</v>
      </c>
      <c r="B22" s="161" t="s">
        <v>423</v>
      </c>
      <c r="C22" s="161" t="s">
        <v>423</v>
      </c>
      <c r="D22" s="161" t="s">
        <v>423</v>
      </c>
      <c r="E22" s="161" t="s">
        <v>4</v>
      </c>
      <c r="F22" s="161"/>
      <c r="G22" s="88"/>
    </row>
    <row r="23" spans="1:12" x14ac:dyDescent="0.2">
      <c r="A23" s="91" t="s">
        <v>21</v>
      </c>
      <c r="B23" s="162" t="s">
        <v>4</v>
      </c>
      <c r="C23" s="162" t="s">
        <v>4</v>
      </c>
      <c r="D23" s="161" t="s">
        <v>4</v>
      </c>
      <c r="E23" s="161" t="s">
        <v>4</v>
      </c>
      <c r="F23" s="161"/>
      <c r="G23" s="88"/>
    </row>
    <row r="24" spans="1:12" ht="12.75" thickBot="1" x14ac:dyDescent="0.25">
      <c r="A24" s="93" t="s">
        <v>21</v>
      </c>
      <c r="B24" s="162" t="s">
        <v>423</v>
      </c>
      <c r="C24" s="162" t="s">
        <v>4</v>
      </c>
      <c r="D24" s="162" t="s">
        <v>4</v>
      </c>
      <c r="E24" s="162" t="s">
        <v>4</v>
      </c>
      <c r="F24" s="162"/>
      <c r="G24" s="92"/>
    </row>
    <row r="25" spans="1:12" ht="12.75" thickBot="1" x14ac:dyDescent="0.25">
      <c r="A25" s="98" t="s">
        <v>424</v>
      </c>
      <c r="B25" s="97">
        <f>COUNTIF(B3:B24,"S")</f>
        <v>15</v>
      </c>
      <c r="C25" s="97">
        <f>COUNTIF(C3:C24,"S")</f>
        <v>20</v>
      </c>
      <c r="D25" s="97">
        <f>COUNTIF(D3:D24,"S")</f>
        <v>19</v>
      </c>
      <c r="E25" s="97">
        <f>COUNTIF(E3:E24,"S")</f>
        <v>18</v>
      </c>
      <c r="F25" s="97"/>
      <c r="G25" s="97"/>
    </row>
    <row r="26" spans="1:12" ht="12.75" thickBot="1" x14ac:dyDescent="0.25">
      <c r="A26" s="98" t="s">
        <v>23</v>
      </c>
      <c r="B26" s="107">
        <f>+B25/$D$1*100</f>
        <v>71.428571428571431</v>
      </c>
      <c r="C26" s="100">
        <f>+C25/$D$1*100</f>
        <v>95.238095238095227</v>
      </c>
      <c r="D26" s="100">
        <f>+D25/$D$1*100</f>
        <v>90.476190476190482</v>
      </c>
      <c r="E26" s="100">
        <f>+E25/$D$1*100</f>
        <v>85.714285714285708</v>
      </c>
      <c r="F26" s="99"/>
      <c r="G26" s="99"/>
    </row>
    <row r="27" spans="1:12" x14ac:dyDescent="0.2">
      <c r="A27" s="74" t="s">
        <v>24</v>
      </c>
      <c r="B27" s="75" t="s">
        <v>1</v>
      </c>
      <c r="C27" s="76">
        <v>22</v>
      </c>
      <c r="D27" s="76">
        <v>21</v>
      </c>
      <c r="E27" s="77"/>
      <c r="F27" s="78"/>
      <c r="G27" s="78"/>
      <c r="H27" s="79"/>
      <c r="I27" s="79"/>
      <c r="J27" s="79"/>
      <c r="K27" s="79"/>
      <c r="L27" s="79"/>
    </row>
    <row r="28" spans="1:12" ht="12.75" thickBot="1" x14ac:dyDescent="0.25">
      <c r="A28" s="81" t="s">
        <v>2</v>
      </c>
      <c r="B28" s="82">
        <v>45496</v>
      </c>
      <c r="C28" s="83">
        <v>45544</v>
      </c>
      <c r="D28" s="83"/>
      <c r="E28" s="83"/>
      <c r="F28" s="84"/>
      <c r="G28" s="84"/>
      <c r="H28" s="101"/>
      <c r="I28" s="101"/>
      <c r="J28" s="101"/>
      <c r="K28" s="101"/>
    </row>
    <row r="29" spans="1:12" x14ac:dyDescent="0.2">
      <c r="A29" s="85" t="s">
        <v>3</v>
      </c>
      <c r="B29" s="164" t="s">
        <v>4</v>
      </c>
      <c r="C29" s="164" t="s">
        <v>4</v>
      </c>
      <c r="D29" s="86"/>
      <c r="E29" s="87"/>
      <c r="F29" s="87"/>
      <c r="G29" s="87"/>
      <c r="H29" s="102"/>
      <c r="I29" s="102"/>
      <c r="J29" s="102"/>
      <c r="K29" s="102"/>
    </row>
    <row r="30" spans="1:12" x14ac:dyDescent="0.2">
      <c r="A30" s="89" t="s">
        <v>25</v>
      </c>
      <c r="B30" s="89" t="s">
        <v>4</v>
      </c>
      <c r="C30" s="89" t="s">
        <v>4</v>
      </c>
      <c r="D30" s="90"/>
      <c r="E30" s="88"/>
      <c r="F30" s="88"/>
      <c r="G30" s="88"/>
      <c r="H30" s="102"/>
      <c r="I30" s="102"/>
      <c r="J30" s="102"/>
      <c r="K30" s="102"/>
    </row>
    <row r="31" spans="1:12" x14ac:dyDescent="0.2">
      <c r="A31" s="89" t="s">
        <v>7</v>
      </c>
      <c r="B31" s="89" t="s">
        <v>4</v>
      </c>
      <c r="C31" s="89" t="s">
        <v>4</v>
      </c>
      <c r="D31" s="90"/>
      <c r="E31" s="88"/>
      <c r="F31" s="88"/>
      <c r="G31" s="88"/>
      <c r="H31" s="102"/>
      <c r="I31" s="102"/>
      <c r="J31" s="102"/>
      <c r="K31" s="102"/>
    </row>
    <row r="32" spans="1:12" x14ac:dyDescent="0.2">
      <c r="A32" s="89" t="s">
        <v>9</v>
      </c>
      <c r="B32" s="89" t="s">
        <v>4</v>
      </c>
      <c r="C32" s="89" t="s">
        <v>4</v>
      </c>
      <c r="D32" s="90"/>
      <c r="E32" s="88"/>
      <c r="F32" s="88"/>
      <c r="G32" s="88"/>
      <c r="H32" s="102"/>
      <c r="I32" s="102"/>
      <c r="J32" s="102"/>
      <c r="K32" s="102"/>
    </row>
    <row r="33" spans="1:13" x14ac:dyDescent="0.2">
      <c r="A33" s="89" t="s">
        <v>398</v>
      </c>
      <c r="B33" s="89" t="s">
        <v>4</v>
      </c>
      <c r="C33" s="89" t="s">
        <v>4</v>
      </c>
      <c r="D33" s="88"/>
      <c r="E33" s="88"/>
      <c r="F33" s="88"/>
      <c r="G33" s="88"/>
      <c r="H33" s="102"/>
      <c r="I33" s="102"/>
      <c r="J33" s="102"/>
      <c r="K33" s="102"/>
    </row>
    <row r="34" spans="1:13" x14ac:dyDescent="0.2">
      <c r="A34" s="89" t="s">
        <v>10</v>
      </c>
      <c r="B34" s="89" t="s">
        <v>4</v>
      </c>
      <c r="C34" s="89" t="s">
        <v>4</v>
      </c>
      <c r="D34" s="88"/>
      <c r="E34" s="88"/>
      <c r="F34" s="88"/>
      <c r="G34" s="88"/>
      <c r="H34" s="102"/>
      <c r="I34" s="102"/>
      <c r="J34" s="102"/>
      <c r="K34" s="102"/>
    </row>
    <row r="35" spans="1:13" x14ac:dyDescent="0.2">
      <c r="A35" s="89" t="s">
        <v>13</v>
      </c>
      <c r="B35" s="89" t="s">
        <v>423</v>
      </c>
      <c r="C35" s="89" t="s">
        <v>423</v>
      </c>
      <c r="D35" s="90"/>
      <c r="E35" s="88"/>
      <c r="F35" s="88"/>
      <c r="G35" s="88"/>
      <c r="H35" s="102"/>
      <c r="I35" s="102"/>
      <c r="J35" s="102"/>
      <c r="K35" s="102"/>
    </row>
    <row r="36" spans="1:13" x14ac:dyDescent="0.2">
      <c r="A36" s="89" t="s">
        <v>14</v>
      </c>
      <c r="B36" s="89" t="s">
        <v>4</v>
      </c>
      <c r="C36" s="89" t="s">
        <v>4</v>
      </c>
      <c r="D36" s="90"/>
      <c r="E36" s="88"/>
      <c r="F36" s="88"/>
      <c r="G36" s="88"/>
      <c r="H36" s="102"/>
      <c r="I36" s="102"/>
      <c r="J36" s="102"/>
      <c r="K36" s="102"/>
    </row>
    <row r="37" spans="1:13" x14ac:dyDescent="0.2">
      <c r="A37" s="89" t="s">
        <v>399</v>
      </c>
      <c r="B37" s="89" t="s">
        <v>4</v>
      </c>
      <c r="C37" s="89" t="s">
        <v>4</v>
      </c>
      <c r="D37" s="90"/>
      <c r="E37" s="88"/>
      <c r="F37" s="88"/>
      <c r="G37" s="88"/>
      <c r="H37" s="102"/>
      <c r="I37" s="102"/>
      <c r="J37" s="102"/>
      <c r="K37" s="102"/>
    </row>
    <row r="38" spans="1:13" x14ac:dyDescent="0.2">
      <c r="A38" s="89" t="s">
        <v>8</v>
      </c>
      <c r="B38" s="89" t="s">
        <v>423</v>
      </c>
      <c r="C38" s="89" t="s">
        <v>423</v>
      </c>
      <c r="D38" s="88"/>
      <c r="E38" s="88"/>
      <c r="F38" s="88"/>
      <c r="G38" s="88"/>
      <c r="H38" s="102"/>
      <c r="I38" s="102"/>
      <c r="J38" s="102"/>
      <c r="K38" s="102"/>
    </row>
    <row r="39" spans="1:13" x14ac:dyDescent="0.2">
      <c r="A39" s="89" t="s">
        <v>404</v>
      </c>
      <c r="B39" s="147" t="s">
        <v>4</v>
      </c>
      <c r="C39" s="147" t="s">
        <v>4</v>
      </c>
      <c r="D39" s="88"/>
      <c r="E39" s="88"/>
      <c r="F39" s="88"/>
      <c r="G39" s="88"/>
      <c r="H39" s="102"/>
      <c r="I39" s="102"/>
      <c r="J39" s="102"/>
      <c r="K39" s="102"/>
    </row>
    <row r="40" spans="1:13" x14ac:dyDescent="0.2">
      <c r="A40" s="89" t="s">
        <v>27</v>
      </c>
      <c r="B40" s="147" t="s">
        <v>4</v>
      </c>
      <c r="C40" s="147" t="s">
        <v>4</v>
      </c>
      <c r="D40" s="88"/>
      <c r="E40" s="88"/>
      <c r="F40" s="88"/>
      <c r="G40" s="88"/>
      <c r="H40" s="102"/>
      <c r="I40" s="102"/>
      <c r="J40" s="102"/>
      <c r="K40" s="102"/>
      <c r="M40" s="103"/>
    </row>
    <row r="41" spans="1:13" x14ac:dyDescent="0.2">
      <c r="A41" s="89" t="s">
        <v>28</v>
      </c>
      <c r="B41" s="147" t="s">
        <v>4</v>
      </c>
      <c r="C41" s="147" t="s">
        <v>4</v>
      </c>
      <c r="D41" s="88"/>
      <c r="E41" s="88"/>
      <c r="F41" s="88"/>
      <c r="G41" s="88"/>
      <c r="H41" s="102"/>
      <c r="I41" s="102"/>
      <c r="J41" s="102"/>
      <c r="K41" s="102"/>
      <c r="M41" s="103"/>
    </row>
    <row r="42" spans="1:13" x14ac:dyDescent="0.2">
      <c r="A42" s="89" t="s">
        <v>29</v>
      </c>
      <c r="B42" s="147" t="s">
        <v>4</v>
      </c>
      <c r="C42" s="147" t="s">
        <v>4</v>
      </c>
      <c r="D42" s="88"/>
      <c r="E42" s="88"/>
      <c r="F42" s="88"/>
      <c r="G42" s="88"/>
      <c r="H42" s="102"/>
      <c r="I42" s="102"/>
      <c r="J42" s="102"/>
      <c r="K42" s="102"/>
    </row>
    <row r="43" spans="1:13" x14ac:dyDescent="0.2">
      <c r="A43" s="89" t="s">
        <v>30</v>
      </c>
      <c r="B43" s="147" t="s">
        <v>4</v>
      </c>
      <c r="C43" s="147" t="s">
        <v>4</v>
      </c>
      <c r="D43" s="88"/>
      <c r="E43" s="88"/>
      <c r="F43" s="88"/>
      <c r="G43" s="88"/>
      <c r="H43" s="102"/>
      <c r="I43" s="102"/>
      <c r="J43" s="102"/>
      <c r="K43" s="102"/>
      <c r="L43" s="103"/>
    </row>
    <row r="44" spans="1:13" x14ac:dyDescent="0.2">
      <c r="A44" s="89" t="s">
        <v>31</v>
      </c>
      <c r="B44" s="147" t="s">
        <v>4</v>
      </c>
      <c r="C44" s="147" t="s">
        <v>4</v>
      </c>
      <c r="D44" s="88"/>
      <c r="E44" s="88"/>
      <c r="F44" s="88"/>
      <c r="G44" s="88"/>
      <c r="H44" s="102"/>
      <c r="I44" s="102"/>
      <c r="J44" s="102"/>
      <c r="K44" s="102"/>
      <c r="L44" s="103"/>
    </row>
    <row r="45" spans="1:13" x14ac:dyDescent="0.2">
      <c r="A45" s="89" t="s">
        <v>32</v>
      </c>
      <c r="B45" s="147" t="s">
        <v>4</v>
      </c>
      <c r="C45" s="147" t="s">
        <v>4</v>
      </c>
      <c r="D45" s="88"/>
      <c r="E45" s="88"/>
      <c r="F45" s="88"/>
      <c r="G45" s="88"/>
      <c r="H45" s="102"/>
      <c r="I45" s="102"/>
      <c r="J45" s="102"/>
      <c r="K45" s="102"/>
    </row>
    <row r="46" spans="1:13" x14ac:dyDescent="0.2">
      <c r="A46" s="89" t="s">
        <v>405</v>
      </c>
      <c r="B46" s="147" t="s">
        <v>4</v>
      </c>
      <c r="C46" s="147" t="s">
        <v>423</v>
      </c>
      <c r="D46" s="88"/>
      <c r="E46" s="88"/>
      <c r="F46" s="88"/>
      <c r="G46" s="88"/>
      <c r="H46" s="102"/>
      <c r="I46" s="102"/>
      <c r="J46" s="102"/>
      <c r="K46" s="102"/>
    </row>
    <row r="47" spans="1:13" x14ac:dyDescent="0.2">
      <c r="A47" s="89" t="s">
        <v>34</v>
      </c>
      <c r="B47" s="147" t="s">
        <v>423</v>
      </c>
      <c r="C47" s="147" t="s">
        <v>423</v>
      </c>
      <c r="D47" s="88"/>
      <c r="E47" s="88"/>
      <c r="F47" s="88"/>
      <c r="G47" s="88"/>
      <c r="H47" s="102"/>
      <c r="I47" s="102"/>
      <c r="J47" s="102"/>
      <c r="K47" s="102"/>
      <c r="L47" s="103"/>
    </row>
    <row r="48" spans="1:13" x14ac:dyDescent="0.2">
      <c r="A48" s="89" t="s">
        <v>35</v>
      </c>
      <c r="B48" s="147" t="s">
        <v>423</v>
      </c>
      <c r="C48" s="147" t="s">
        <v>423</v>
      </c>
      <c r="D48" s="88"/>
      <c r="E48" s="88"/>
      <c r="F48" s="88"/>
      <c r="G48" s="88"/>
      <c r="H48" s="102"/>
      <c r="I48" s="102"/>
      <c r="J48" s="102"/>
      <c r="K48" s="102"/>
    </row>
    <row r="49" spans="1:12" ht="12.75" thickBot="1" x14ac:dyDescent="0.25">
      <c r="A49" s="89" t="s">
        <v>36</v>
      </c>
      <c r="B49" s="148" t="s">
        <v>423</v>
      </c>
      <c r="C49" s="148" t="s">
        <v>423</v>
      </c>
      <c r="D49" s="88"/>
      <c r="E49" s="88"/>
      <c r="F49" s="88"/>
      <c r="G49" s="88"/>
      <c r="H49" s="102"/>
      <c r="I49" s="102"/>
      <c r="J49" s="102"/>
      <c r="K49" s="102"/>
    </row>
    <row r="50" spans="1:12" ht="12.75" thickBot="1" x14ac:dyDescent="0.25">
      <c r="A50" s="98" t="s">
        <v>424</v>
      </c>
      <c r="B50" s="97">
        <f>COUNTIF(B29:B49,"S")</f>
        <v>16</v>
      </c>
      <c r="C50" s="97">
        <f t="shared" ref="C50:G50" si="0">COUNTIF(C29:C49,"S")</f>
        <v>15</v>
      </c>
      <c r="D50" s="97">
        <f t="shared" si="0"/>
        <v>0</v>
      </c>
      <c r="E50" s="97">
        <f t="shared" si="0"/>
        <v>0</v>
      </c>
      <c r="F50" s="97">
        <f t="shared" si="0"/>
        <v>0</v>
      </c>
      <c r="G50" s="97">
        <f t="shared" si="0"/>
        <v>0</v>
      </c>
      <c r="H50" s="105"/>
      <c r="I50" s="105"/>
      <c r="J50" s="105"/>
      <c r="K50" s="105"/>
    </row>
    <row r="51" spans="1:12" ht="12.75" thickBot="1" x14ac:dyDescent="0.25">
      <c r="A51" s="98" t="s">
        <v>23</v>
      </c>
      <c r="B51" s="99">
        <f>+B50/$D$1*100</f>
        <v>76.19047619047619</v>
      </c>
      <c r="C51" s="156">
        <f t="shared" ref="C51:G51" si="1">+C50/$D$1*100</f>
        <v>71.428571428571431</v>
      </c>
      <c r="D51" s="99">
        <f t="shared" si="1"/>
        <v>0</v>
      </c>
      <c r="E51" s="99">
        <f t="shared" si="1"/>
        <v>0</v>
      </c>
      <c r="F51" s="99">
        <f t="shared" si="1"/>
        <v>0</v>
      </c>
      <c r="G51" s="99">
        <f t="shared" si="1"/>
        <v>0</v>
      </c>
      <c r="H51" s="108"/>
      <c r="I51" s="108"/>
      <c r="J51" s="108"/>
      <c r="K51" s="108"/>
    </row>
    <row r="52" spans="1:12" x14ac:dyDescent="0.2">
      <c r="A52" s="74" t="s">
        <v>37</v>
      </c>
      <c r="B52" s="75" t="s">
        <v>1</v>
      </c>
      <c r="C52" s="76">
        <v>22</v>
      </c>
      <c r="D52" s="76">
        <v>21</v>
      </c>
      <c r="E52" s="77"/>
      <c r="F52" s="78"/>
      <c r="G52" s="78"/>
      <c r="H52" s="79"/>
      <c r="I52" s="79"/>
      <c r="J52" s="79"/>
      <c r="K52" s="79"/>
      <c r="L52" s="79"/>
    </row>
    <row r="53" spans="1:12" ht="12.75" thickBot="1" x14ac:dyDescent="0.25">
      <c r="A53" s="81" t="s">
        <v>2</v>
      </c>
      <c r="B53" s="82">
        <v>45496</v>
      </c>
      <c r="C53" s="83">
        <v>45544</v>
      </c>
      <c r="D53" s="83"/>
      <c r="E53" s="83"/>
      <c r="F53" s="84"/>
      <c r="G53" s="84"/>
      <c r="H53" s="102"/>
      <c r="I53" s="101"/>
      <c r="J53" s="101"/>
      <c r="K53" s="101"/>
    </row>
    <row r="54" spans="1:12" x14ac:dyDescent="0.2">
      <c r="A54" s="85" t="s">
        <v>3</v>
      </c>
      <c r="B54" s="164" t="s">
        <v>4</v>
      </c>
      <c r="C54" s="164" t="s">
        <v>4</v>
      </c>
      <c r="D54" s="87"/>
      <c r="E54" s="87"/>
      <c r="F54" s="87"/>
      <c r="G54" s="87"/>
      <c r="H54" s="102"/>
      <c r="I54" s="102"/>
      <c r="J54" s="102"/>
      <c r="K54" s="102"/>
    </row>
    <row r="55" spans="1:12" x14ac:dyDescent="0.2">
      <c r="A55" s="89" t="s">
        <v>25</v>
      </c>
      <c r="B55" s="89" t="s">
        <v>4</v>
      </c>
      <c r="C55" s="89" t="s">
        <v>4</v>
      </c>
      <c r="D55" s="88"/>
      <c r="E55" s="88"/>
      <c r="F55" s="88"/>
      <c r="G55" s="88"/>
      <c r="H55" s="102"/>
      <c r="I55" s="102"/>
      <c r="J55" s="102"/>
      <c r="K55" s="102"/>
    </row>
    <row r="56" spans="1:12" x14ac:dyDescent="0.2">
      <c r="A56" s="89" t="s">
        <v>7</v>
      </c>
      <c r="B56" s="89" t="s">
        <v>4</v>
      </c>
      <c r="C56" s="89" t="s">
        <v>4</v>
      </c>
      <c r="D56" s="88"/>
      <c r="E56" s="88"/>
      <c r="F56" s="88"/>
      <c r="G56" s="88"/>
      <c r="H56" s="102"/>
      <c r="I56" s="102"/>
      <c r="J56" s="102"/>
      <c r="K56" s="102"/>
    </row>
    <row r="57" spans="1:12" x14ac:dyDescent="0.2">
      <c r="A57" s="89" t="s">
        <v>9</v>
      </c>
      <c r="B57" s="89" t="s">
        <v>4</v>
      </c>
      <c r="C57" s="89" t="s">
        <v>4</v>
      </c>
      <c r="D57" s="88"/>
      <c r="E57" s="88"/>
      <c r="F57" s="88"/>
      <c r="G57" s="88"/>
      <c r="H57" s="102"/>
      <c r="I57" s="102"/>
      <c r="J57" s="102"/>
      <c r="K57" s="102"/>
    </row>
    <row r="58" spans="1:12" x14ac:dyDescent="0.2">
      <c r="A58" s="89" t="s">
        <v>398</v>
      </c>
      <c r="B58" s="89" t="s">
        <v>4</v>
      </c>
      <c r="C58" s="89" t="s">
        <v>4</v>
      </c>
      <c r="D58" s="88"/>
      <c r="E58" s="88"/>
      <c r="F58" s="88"/>
      <c r="G58" s="88"/>
      <c r="H58" s="102"/>
      <c r="I58" s="102"/>
      <c r="J58" s="102"/>
      <c r="K58" s="102"/>
    </row>
    <row r="59" spans="1:12" x14ac:dyDescent="0.2">
      <c r="A59" s="89" t="s">
        <v>10</v>
      </c>
      <c r="B59" s="89" t="s">
        <v>4</v>
      </c>
      <c r="C59" s="89" t="s">
        <v>4</v>
      </c>
      <c r="D59" s="88"/>
      <c r="E59" s="88"/>
      <c r="F59" s="88"/>
      <c r="G59" s="88"/>
      <c r="H59" s="102"/>
      <c r="I59" s="102"/>
      <c r="J59" s="102"/>
      <c r="K59" s="102"/>
    </row>
    <row r="60" spans="1:12" x14ac:dyDescent="0.2">
      <c r="A60" s="89" t="s">
        <v>13</v>
      </c>
      <c r="B60" s="89" t="s">
        <v>423</v>
      </c>
      <c r="C60" s="89" t="s">
        <v>423</v>
      </c>
      <c r="D60" s="88"/>
      <c r="E60" s="88"/>
      <c r="F60" s="88"/>
      <c r="G60" s="88"/>
      <c r="H60" s="102"/>
      <c r="I60" s="102"/>
      <c r="J60" s="102"/>
      <c r="K60" s="102"/>
    </row>
    <row r="61" spans="1:12" x14ac:dyDescent="0.2">
      <c r="A61" s="89" t="s">
        <v>14</v>
      </c>
      <c r="B61" s="89" t="s">
        <v>4</v>
      </c>
      <c r="C61" s="89" t="s">
        <v>4</v>
      </c>
      <c r="D61" s="88"/>
      <c r="E61" s="88"/>
      <c r="F61" s="88"/>
      <c r="G61" s="88"/>
      <c r="H61" s="102"/>
      <c r="I61" s="102"/>
      <c r="J61" s="102"/>
      <c r="K61" s="102"/>
    </row>
    <row r="62" spans="1:12" x14ac:dyDescent="0.2">
      <c r="A62" s="89" t="s">
        <v>399</v>
      </c>
      <c r="B62" s="89" t="s">
        <v>4</v>
      </c>
      <c r="C62" s="89" t="s">
        <v>4</v>
      </c>
      <c r="D62" s="88"/>
      <c r="E62" s="88"/>
      <c r="F62" s="88"/>
      <c r="G62" s="88"/>
      <c r="H62" s="102"/>
      <c r="I62" s="102"/>
      <c r="J62" s="102"/>
      <c r="K62" s="102"/>
    </row>
    <row r="63" spans="1:12" x14ac:dyDescent="0.2">
      <c r="A63" s="89" t="s">
        <v>8</v>
      </c>
      <c r="B63" s="89" t="s">
        <v>423</v>
      </c>
      <c r="C63" s="89" t="s">
        <v>423</v>
      </c>
      <c r="D63" s="88"/>
      <c r="E63" s="88"/>
      <c r="F63" s="88"/>
      <c r="G63" s="88"/>
      <c r="H63" s="102"/>
      <c r="I63" s="102"/>
      <c r="J63" s="102"/>
      <c r="K63" s="102"/>
    </row>
    <row r="64" spans="1:12" x14ac:dyDescent="0.2">
      <c r="A64" s="89" t="s">
        <v>406</v>
      </c>
      <c r="B64" s="147" t="s">
        <v>4</v>
      </c>
      <c r="C64" s="147" t="s">
        <v>4</v>
      </c>
      <c r="D64" s="88"/>
      <c r="E64" s="88"/>
      <c r="F64" s="88"/>
      <c r="G64" s="88"/>
      <c r="H64" s="102"/>
      <c r="I64" s="102"/>
      <c r="J64" s="102"/>
      <c r="K64" s="102"/>
    </row>
    <row r="65" spans="1:13" x14ac:dyDescent="0.2">
      <c r="A65" s="89" t="s">
        <v>40</v>
      </c>
      <c r="B65" s="147" t="s">
        <v>4</v>
      </c>
      <c r="C65" s="147" t="s">
        <v>4</v>
      </c>
      <c r="D65" s="88"/>
      <c r="E65" s="88"/>
      <c r="F65" s="88"/>
      <c r="G65" s="88"/>
      <c r="H65" s="102"/>
      <c r="I65" s="102"/>
      <c r="J65" s="102"/>
      <c r="K65" s="102"/>
    </row>
    <row r="66" spans="1:13" x14ac:dyDescent="0.2">
      <c r="A66" s="89" t="s">
        <v>42</v>
      </c>
      <c r="B66" s="147" t="s">
        <v>4</v>
      </c>
      <c r="C66" s="147" t="s">
        <v>4</v>
      </c>
      <c r="D66" s="88"/>
      <c r="E66" s="88"/>
      <c r="F66" s="88"/>
      <c r="G66" s="88"/>
      <c r="H66" s="102"/>
      <c r="I66" s="102"/>
      <c r="J66" s="102"/>
      <c r="K66" s="102"/>
      <c r="M66" s="103"/>
    </row>
    <row r="67" spans="1:13" x14ac:dyDescent="0.2">
      <c r="A67" s="89" t="s">
        <v>43</v>
      </c>
      <c r="B67" s="147" t="s">
        <v>4</v>
      </c>
      <c r="C67" s="147" t="s">
        <v>4</v>
      </c>
      <c r="D67" s="88"/>
      <c r="E67" s="88"/>
      <c r="F67" s="88"/>
      <c r="G67" s="88"/>
      <c r="H67" s="102"/>
      <c r="I67" s="102"/>
      <c r="J67" s="102"/>
      <c r="K67" s="102"/>
    </row>
    <row r="68" spans="1:13" x14ac:dyDescent="0.2">
      <c r="A68" s="89" t="s">
        <v>44</v>
      </c>
      <c r="B68" s="147" t="s">
        <v>4</v>
      </c>
      <c r="C68" s="147" t="s">
        <v>4</v>
      </c>
      <c r="D68" s="88"/>
      <c r="E68" s="88"/>
      <c r="F68" s="88"/>
      <c r="G68" s="88"/>
      <c r="H68" s="102"/>
      <c r="I68" s="102"/>
      <c r="J68" s="102"/>
      <c r="K68" s="102"/>
    </row>
    <row r="69" spans="1:13" x14ac:dyDescent="0.2">
      <c r="A69" s="89" t="s">
        <v>45</v>
      </c>
      <c r="B69" s="147" t="s">
        <v>4</v>
      </c>
      <c r="C69" s="147" t="s">
        <v>4</v>
      </c>
      <c r="D69" s="88"/>
      <c r="E69" s="88"/>
      <c r="F69" s="88"/>
      <c r="G69" s="88"/>
      <c r="H69" s="102"/>
      <c r="I69" s="102"/>
      <c r="J69" s="102"/>
      <c r="K69" s="102"/>
      <c r="L69" s="103"/>
    </row>
    <row r="70" spans="1:13" x14ac:dyDescent="0.2">
      <c r="A70" s="89" t="s">
        <v>32</v>
      </c>
      <c r="B70" s="147" t="s">
        <v>423</v>
      </c>
      <c r="C70" s="147" t="s">
        <v>423</v>
      </c>
      <c r="D70" s="88"/>
      <c r="E70" s="88"/>
      <c r="F70" s="88"/>
      <c r="G70" s="88"/>
      <c r="H70" s="102"/>
      <c r="I70" s="102"/>
      <c r="J70" s="102"/>
      <c r="K70" s="102"/>
      <c r="L70" s="103"/>
    </row>
    <row r="71" spans="1:13" x14ac:dyDescent="0.2">
      <c r="A71" s="89" t="s">
        <v>46</v>
      </c>
      <c r="B71" s="147" t="s">
        <v>4</v>
      </c>
      <c r="C71" s="147" t="s">
        <v>4</v>
      </c>
      <c r="D71" s="88"/>
      <c r="E71" s="88"/>
      <c r="F71" s="88"/>
      <c r="G71" s="88"/>
      <c r="H71" s="102"/>
      <c r="I71" s="102"/>
      <c r="J71" s="102"/>
      <c r="K71" s="102"/>
    </row>
    <row r="72" spans="1:13" x14ac:dyDescent="0.2">
      <c r="A72" s="89" t="s">
        <v>47</v>
      </c>
      <c r="B72" s="147" t="s">
        <v>4</v>
      </c>
      <c r="C72" s="147" t="s">
        <v>4</v>
      </c>
      <c r="D72" s="88"/>
      <c r="E72" s="88"/>
      <c r="F72" s="88"/>
      <c r="G72" s="88"/>
      <c r="H72" s="102"/>
      <c r="I72" s="102"/>
      <c r="J72" s="102"/>
      <c r="K72" s="102"/>
    </row>
    <row r="73" spans="1:13" x14ac:dyDescent="0.2">
      <c r="A73" s="89" t="s">
        <v>35</v>
      </c>
      <c r="B73" s="147" t="s">
        <v>4</v>
      </c>
      <c r="C73" s="147" t="s">
        <v>4</v>
      </c>
      <c r="D73" s="88"/>
      <c r="E73" s="88"/>
      <c r="F73" s="88"/>
      <c r="G73" s="88"/>
      <c r="H73" s="102"/>
      <c r="I73" s="102"/>
      <c r="J73" s="102"/>
      <c r="K73" s="102"/>
    </row>
    <row r="74" spans="1:13" ht="12.75" thickBot="1" x14ac:dyDescent="0.25">
      <c r="A74" s="104" t="s">
        <v>35</v>
      </c>
      <c r="B74" s="94" t="s">
        <v>423</v>
      </c>
      <c r="C74" s="94" t="s">
        <v>423</v>
      </c>
      <c r="D74" s="92"/>
      <c r="E74" s="92"/>
      <c r="F74" s="92"/>
      <c r="G74" s="92"/>
      <c r="H74" s="102"/>
      <c r="I74" s="102"/>
      <c r="J74" s="102"/>
      <c r="K74" s="102"/>
      <c r="L74" s="103"/>
    </row>
    <row r="75" spans="1:13" ht="12.75" thickBot="1" x14ac:dyDescent="0.25">
      <c r="A75" s="98" t="s">
        <v>424</v>
      </c>
      <c r="B75" s="97">
        <f t="shared" ref="B75:G75" si="2">COUNTIF(B54:B74,"S")</f>
        <v>17</v>
      </c>
      <c r="C75" s="97">
        <f t="shared" si="2"/>
        <v>17</v>
      </c>
      <c r="D75" s="97">
        <f t="shared" si="2"/>
        <v>0</v>
      </c>
      <c r="E75" s="97">
        <f t="shared" si="2"/>
        <v>0</v>
      </c>
      <c r="F75" s="97">
        <f t="shared" si="2"/>
        <v>0</v>
      </c>
      <c r="G75" s="97">
        <f t="shared" si="2"/>
        <v>0</v>
      </c>
      <c r="H75" s="102"/>
      <c r="I75" s="105"/>
      <c r="J75" s="105"/>
      <c r="K75" s="105"/>
    </row>
    <row r="76" spans="1:13" ht="12.75" thickBot="1" x14ac:dyDescent="0.25">
      <c r="A76" s="98" t="s">
        <v>23</v>
      </c>
      <c r="B76" s="99">
        <f>+B75/$D$1*100</f>
        <v>80.952380952380949</v>
      </c>
      <c r="C76" s="99">
        <f t="shared" ref="C76:G76" si="3">+C75/$D$1*100</f>
        <v>80.952380952380949</v>
      </c>
      <c r="D76" s="99">
        <f t="shared" si="3"/>
        <v>0</v>
      </c>
      <c r="E76" s="99">
        <f t="shared" si="3"/>
        <v>0</v>
      </c>
      <c r="F76" s="99">
        <f t="shared" si="3"/>
        <v>0</v>
      </c>
      <c r="G76" s="99">
        <f t="shared" si="3"/>
        <v>0</v>
      </c>
      <c r="H76" s="102"/>
      <c r="I76" s="108"/>
      <c r="J76" s="108"/>
      <c r="K76" s="108"/>
    </row>
    <row r="77" spans="1:13" x14ac:dyDescent="0.2">
      <c r="A77" s="74" t="s">
        <v>48</v>
      </c>
      <c r="B77" s="75" t="s">
        <v>1</v>
      </c>
      <c r="C77" s="76">
        <v>21</v>
      </c>
      <c r="D77" s="76">
        <v>21</v>
      </c>
      <c r="E77" s="77"/>
      <c r="F77" s="78"/>
      <c r="G77" s="78"/>
      <c r="H77" s="79"/>
      <c r="I77" s="79"/>
      <c r="J77" s="79"/>
      <c r="K77" s="79"/>
      <c r="L77" s="79"/>
    </row>
    <row r="78" spans="1:13" ht="12.75" thickBot="1" x14ac:dyDescent="0.25">
      <c r="A78" s="81" t="s">
        <v>2</v>
      </c>
      <c r="B78" s="82">
        <v>45496</v>
      </c>
      <c r="C78" s="83">
        <v>45544</v>
      </c>
      <c r="D78" s="83"/>
      <c r="E78" s="83"/>
      <c r="F78" s="84"/>
      <c r="G78" s="84"/>
      <c r="H78" s="101"/>
      <c r="I78" s="101"/>
      <c r="J78" s="101"/>
      <c r="K78" s="101"/>
    </row>
    <row r="79" spans="1:13" x14ac:dyDescent="0.2">
      <c r="A79" s="85" t="s">
        <v>3</v>
      </c>
      <c r="B79" s="164" t="s">
        <v>4</v>
      </c>
      <c r="C79" s="164" t="s">
        <v>4</v>
      </c>
      <c r="D79" s="87"/>
      <c r="E79" s="87"/>
      <c r="F79" s="87"/>
      <c r="G79" s="87"/>
      <c r="H79" s="102"/>
      <c r="I79" s="102"/>
      <c r="J79" s="102"/>
      <c r="K79" s="102"/>
    </row>
    <row r="80" spans="1:13" x14ac:dyDescent="0.2">
      <c r="A80" s="89" t="s">
        <v>25</v>
      </c>
      <c r="B80" s="89" t="s">
        <v>4</v>
      </c>
      <c r="C80" s="89" t="s">
        <v>4</v>
      </c>
      <c r="D80" s="88"/>
      <c r="E80" s="88"/>
      <c r="F80" s="88"/>
      <c r="G80" s="88"/>
      <c r="H80" s="102"/>
      <c r="I80" s="102"/>
      <c r="J80" s="102"/>
      <c r="K80" s="102"/>
    </row>
    <row r="81" spans="1:13" x14ac:dyDescent="0.2">
      <c r="A81" s="89" t="s">
        <v>7</v>
      </c>
      <c r="B81" s="89" t="s">
        <v>4</v>
      </c>
      <c r="C81" s="89" t="s">
        <v>4</v>
      </c>
      <c r="D81" s="88"/>
      <c r="E81" s="88"/>
      <c r="F81" s="88"/>
      <c r="G81" s="88"/>
      <c r="H81" s="102"/>
      <c r="I81" s="102"/>
      <c r="J81" s="102"/>
      <c r="K81" s="102"/>
    </row>
    <row r="82" spans="1:13" x14ac:dyDescent="0.2">
      <c r="A82" s="89" t="s">
        <v>9</v>
      </c>
      <c r="B82" s="89" t="s">
        <v>4</v>
      </c>
      <c r="C82" s="89" t="s">
        <v>4</v>
      </c>
      <c r="D82" s="88"/>
      <c r="E82" s="88"/>
      <c r="F82" s="88"/>
      <c r="G82" s="88"/>
      <c r="H82" s="102"/>
      <c r="I82" s="102"/>
      <c r="J82" s="102"/>
      <c r="K82" s="102"/>
    </row>
    <row r="83" spans="1:13" x14ac:dyDescent="0.2">
      <c r="A83" s="89" t="s">
        <v>398</v>
      </c>
      <c r="B83" s="89" t="s">
        <v>4</v>
      </c>
      <c r="C83" s="89" t="s">
        <v>4</v>
      </c>
      <c r="D83" s="88"/>
      <c r="E83" s="88"/>
      <c r="F83" s="88"/>
      <c r="G83" s="88"/>
      <c r="H83" s="102"/>
      <c r="I83" s="102"/>
      <c r="J83" s="102"/>
      <c r="K83" s="102"/>
    </row>
    <row r="84" spans="1:13" x14ac:dyDescent="0.2">
      <c r="A84" s="89" t="s">
        <v>10</v>
      </c>
      <c r="B84" s="89" t="s">
        <v>4</v>
      </c>
      <c r="C84" s="89" t="s">
        <v>4</v>
      </c>
      <c r="D84" s="88"/>
      <c r="E84" s="88"/>
      <c r="F84" s="88"/>
      <c r="G84" s="88"/>
      <c r="H84" s="102"/>
      <c r="I84" s="102"/>
      <c r="J84" s="102"/>
      <c r="K84" s="102"/>
    </row>
    <row r="85" spans="1:13" x14ac:dyDescent="0.2">
      <c r="A85" s="89" t="s">
        <v>13</v>
      </c>
      <c r="B85" s="89" t="s">
        <v>423</v>
      </c>
      <c r="C85" s="89" t="s">
        <v>423</v>
      </c>
      <c r="D85" s="88"/>
      <c r="E85" s="88"/>
      <c r="F85" s="88"/>
      <c r="G85" s="88"/>
      <c r="H85" s="102"/>
      <c r="I85" s="102"/>
      <c r="J85" s="102"/>
      <c r="K85" s="102"/>
    </row>
    <row r="86" spans="1:13" x14ac:dyDescent="0.2">
      <c r="A86" s="89" t="s">
        <v>14</v>
      </c>
      <c r="B86" s="89" t="s">
        <v>4</v>
      </c>
      <c r="C86" s="89" t="s">
        <v>4</v>
      </c>
      <c r="D86" s="88"/>
      <c r="E86" s="88"/>
      <c r="F86" s="88"/>
      <c r="G86" s="88"/>
      <c r="H86" s="102"/>
      <c r="I86" s="102"/>
      <c r="J86" s="102"/>
      <c r="K86" s="102"/>
    </row>
    <row r="87" spans="1:13" x14ac:dyDescent="0.2">
      <c r="A87" s="89" t="s">
        <v>399</v>
      </c>
      <c r="B87" s="89" t="s">
        <v>4</v>
      </c>
      <c r="C87" s="89" t="s">
        <v>4</v>
      </c>
      <c r="D87" s="88"/>
      <c r="E87" s="88"/>
      <c r="F87" s="88"/>
      <c r="G87" s="88"/>
      <c r="H87" s="102"/>
      <c r="I87" s="102"/>
      <c r="J87" s="102"/>
      <c r="K87" s="102"/>
    </row>
    <row r="88" spans="1:13" x14ac:dyDescent="0.2">
      <c r="A88" s="89" t="s">
        <v>8</v>
      </c>
      <c r="B88" s="89" t="s">
        <v>423</v>
      </c>
      <c r="C88" s="89" t="s">
        <v>423</v>
      </c>
      <c r="D88" s="88"/>
      <c r="E88" s="88"/>
      <c r="F88" s="88"/>
      <c r="G88" s="88"/>
      <c r="H88" s="102"/>
      <c r="I88" s="102"/>
      <c r="J88" s="102"/>
      <c r="K88" s="102"/>
    </row>
    <row r="89" spans="1:13" x14ac:dyDescent="0.2">
      <c r="A89" s="89" t="s">
        <v>408</v>
      </c>
      <c r="B89" s="89" t="s">
        <v>4</v>
      </c>
      <c r="C89" s="89" t="s">
        <v>4</v>
      </c>
      <c r="D89" s="88"/>
      <c r="E89" s="88"/>
      <c r="F89" s="88"/>
      <c r="G89" s="88"/>
      <c r="H89" s="102"/>
      <c r="I89" s="102"/>
      <c r="J89" s="102"/>
      <c r="K89" s="102"/>
      <c r="L89" s="103"/>
    </row>
    <row r="90" spans="1:13" x14ac:dyDescent="0.2">
      <c r="A90" s="89" t="s">
        <v>50</v>
      </c>
      <c r="B90" s="89" t="s">
        <v>4</v>
      </c>
      <c r="C90" s="89" t="s">
        <v>4</v>
      </c>
      <c r="D90" s="88"/>
      <c r="E90" s="88"/>
      <c r="F90" s="88"/>
      <c r="G90" s="88"/>
      <c r="H90" s="102"/>
      <c r="I90" s="102"/>
      <c r="J90" s="102"/>
      <c r="K90" s="102"/>
    </row>
    <row r="91" spans="1:13" x14ac:dyDescent="0.2">
      <c r="A91" s="89" t="s">
        <v>409</v>
      </c>
      <c r="B91" s="89" t="s">
        <v>4</v>
      </c>
      <c r="C91" s="89" t="s">
        <v>423</v>
      </c>
      <c r="D91" s="88"/>
      <c r="E91" s="88"/>
      <c r="F91" s="88"/>
      <c r="G91" s="88"/>
      <c r="H91" s="102"/>
      <c r="I91" s="102"/>
      <c r="J91" s="102"/>
      <c r="K91" s="102"/>
    </row>
    <row r="92" spans="1:13" x14ac:dyDescent="0.2">
      <c r="A92" s="89" t="s">
        <v>426</v>
      </c>
      <c r="B92" s="89" t="s">
        <v>4</v>
      </c>
      <c r="C92" s="89" t="s">
        <v>4</v>
      </c>
      <c r="D92" s="88"/>
      <c r="E92" s="88"/>
      <c r="F92" s="88"/>
      <c r="G92" s="88"/>
      <c r="H92" s="102"/>
      <c r="I92" s="102"/>
      <c r="J92" s="102"/>
      <c r="K92" s="102"/>
      <c r="L92" s="103"/>
    </row>
    <row r="93" spans="1:13" x14ac:dyDescent="0.2">
      <c r="A93" s="89" t="s">
        <v>53</v>
      </c>
      <c r="B93" s="89" t="s">
        <v>4</v>
      </c>
      <c r="C93" s="89" t="s">
        <v>4</v>
      </c>
      <c r="D93" s="88"/>
      <c r="E93" s="88"/>
      <c r="F93" s="88"/>
      <c r="G93" s="88"/>
      <c r="H93" s="102"/>
      <c r="I93" s="102"/>
      <c r="J93" s="102"/>
      <c r="K93" s="102"/>
      <c r="M93" s="103"/>
    </row>
    <row r="94" spans="1:13" x14ac:dyDescent="0.2">
      <c r="A94" s="89" t="s">
        <v>54</v>
      </c>
      <c r="B94" s="89" t="s">
        <v>4</v>
      </c>
      <c r="C94" s="89" t="s">
        <v>4</v>
      </c>
      <c r="D94" s="88"/>
      <c r="E94" s="88"/>
      <c r="F94" s="88"/>
      <c r="G94" s="88"/>
      <c r="H94" s="102"/>
      <c r="I94" s="102"/>
      <c r="J94" s="102"/>
      <c r="K94" s="102"/>
    </row>
    <row r="95" spans="1:13" x14ac:dyDescent="0.2">
      <c r="A95" s="89" t="s">
        <v>26</v>
      </c>
      <c r="B95" s="89" t="s">
        <v>423</v>
      </c>
      <c r="C95" s="89" t="s">
        <v>423</v>
      </c>
      <c r="D95" s="88"/>
      <c r="E95" s="88"/>
      <c r="F95" s="88"/>
      <c r="G95" s="88"/>
      <c r="H95" s="102"/>
      <c r="I95" s="102"/>
      <c r="J95" s="102"/>
      <c r="K95" s="102"/>
    </row>
    <row r="96" spans="1:13" x14ac:dyDescent="0.2">
      <c r="A96" s="89" t="s">
        <v>56</v>
      </c>
      <c r="B96" s="89" t="s">
        <v>4</v>
      </c>
      <c r="C96" s="89" t="s">
        <v>423</v>
      </c>
      <c r="D96" s="88"/>
      <c r="E96" s="88"/>
      <c r="F96" s="88"/>
      <c r="G96" s="88"/>
      <c r="H96" s="102"/>
      <c r="I96" s="102"/>
      <c r="J96" s="102"/>
      <c r="K96" s="102"/>
      <c r="L96" s="103"/>
    </row>
    <row r="97" spans="1:12" x14ac:dyDescent="0.2">
      <c r="A97" s="89" t="s">
        <v>57</v>
      </c>
      <c r="B97" s="89" t="s">
        <v>4</v>
      </c>
      <c r="C97" s="89" t="s">
        <v>4</v>
      </c>
      <c r="D97" s="88"/>
      <c r="E97" s="88"/>
      <c r="F97" s="88"/>
      <c r="G97" s="88"/>
      <c r="H97" s="102"/>
      <c r="I97" s="102"/>
      <c r="J97" s="102"/>
      <c r="K97" s="102"/>
    </row>
    <row r="98" spans="1:12" x14ac:dyDescent="0.2">
      <c r="A98" s="89" t="s">
        <v>35</v>
      </c>
      <c r="B98" s="89" t="s">
        <v>423</v>
      </c>
      <c r="C98" s="89" t="s">
        <v>423</v>
      </c>
      <c r="D98" s="88"/>
      <c r="E98" s="88"/>
      <c r="F98" s="88"/>
      <c r="G98" s="88"/>
      <c r="H98" s="102"/>
      <c r="I98" s="102"/>
      <c r="J98" s="102"/>
      <c r="K98" s="102"/>
    </row>
    <row r="99" spans="1:12" ht="12.75" thickBot="1" x14ac:dyDescent="0.25">
      <c r="A99" s="104" t="s">
        <v>35</v>
      </c>
      <c r="B99" s="89" t="s">
        <v>423</v>
      </c>
      <c r="C99" s="89" t="s">
        <v>423</v>
      </c>
      <c r="D99" s="92"/>
      <c r="E99" s="92"/>
      <c r="F99" s="92"/>
      <c r="G99" s="88"/>
      <c r="H99" s="102"/>
      <c r="I99" s="102"/>
      <c r="J99" s="102"/>
      <c r="K99" s="102"/>
    </row>
    <row r="100" spans="1:12" ht="12.75" thickBot="1" x14ac:dyDescent="0.25">
      <c r="A100" s="98" t="s">
        <v>424</v>
      </c>
      <c r="B100" s="109">
        <f>COUNTIF(B79:B99,"S")</f>
        <v>16</v>
      </c>
      <c r="C100" s="109">
        <f>COUNTIF(C79:C99,"S")</f>
        <v>14</v>
      </c>
      <c r="D100" s="109">
        <f>COUNTIF(D80:D99,"S")</f>
        <v>0</v>
      </c>
      <c r="E100" s="109">
        <f>COUNTIF(E80:E99,"S")</f>
        <v>0</v>
      </c>
      <c r="F100" s="110">
        <f>COUNTIF(F80:F99,"S")</f>
        <v>0</v>
      </c>
      <c r="G100" s="110">
        <f>COUNTIF(G79:G98,"S")</f>
        <v>0</v>
      </c>
      <c r="H100" s="105"/>
      <c r="I100" s="105"/>
      <c r="J100" s="105"/>
      <c r="K100" s="105"/>
    </row>
    <row r="101" spans="1:12" ht="12.75" thickBot="1" x14ac:dyDescent="0.25">
      <c r="A101" s="98" t="s">
        <v>23</v>
      </c>
      <c r="B101" s="99">
        <f>+B100/$C$77*100</f>
        <v>76.19047619047619</v>
      </c>
      <c r="C101" s="156">
        <f>+C100/$C$77*100</f>
        <v>66.666666666666657</v>
      </c>
      <c r="D101" s="99">
        <f>+D100/$C$77*100</f>
        <v>0</v>
      </c>
      <c r="E101" s="99">
        <f>+E100/$D$77*100</f>
        <v>0</v>
      </c>
      <c r="F101" s="99">
        <f>+F100/$D$77*100</f>
        <v>0</v>
      </c>
      <c r="G101" s="99">
        <f>+G100/$D$77*100</f>
        <v>0</v>
      </c>
      <c r="H101" s="108"/>
      <c r="I101" s="108"/>
      <c r="J101" s="108"/>
      <c r="K101" s="108"/>
    </row>
    <row r="102" spans="1:12" x14ac:dyDescent="0.2">
      <c r="A102" s="74" t="s">
        <v>58</v>
      </c>
      <c r="B102" s="75" t="s">
        <v>1</v>
      </c>
      <c r="C102" s="76">
        <v>21</v>
      </c>
      <c r="D102" s="76">
        <v>22</v>
      </c>
      <c r="E102" s="77"/>
      <c r="F102" s="78"/>
      <c r="G102" s="78"/>
      <c r="H102" s="79"/>
      <c r="I102" s="79"/>
      <c r="J102" s="79"/>
      <c r="K102" s="79"/>
      <c r="L102" s="79"/>
    </row>
    <row r="103" spans="1:12" ht="12.75" thickBot="1" x14ac:dyDescent="0.25">
      <c r="A103" s="81" t="s">
        <v>2</v>
      </c>
      <c r="B103" s="82">
        <v>45461</v>
      </c>
      <c r="C103" s="83"/>
      <c r="D103" s="83"/>
      <c r="E103" s="112"/>
      <c r="F103" s="113"/>
      <c r="G103" s="84"/>
      <c r="H103" s="101"/>
      <c r="I103" s="101"/>
      <c r="J103" s="101"/>
      <c r="K103" s="101"/>
    </row>
    <row r="104" spans="1:12" x14ac:dyDescent="0.2">
      <c r="A104" s="164" t="s">
        <v>3</v>
      </c>
      <c r="B104" s="85" t="s">
        <v>423</v>
      </c>
      <c r="C104" s="86"/>
      <c r="D104" s="87"/>
      <c r="E104" s="87"/>
      <c r="F104" s="87"/>
      <c r="G104" s="87"/>
      <c r="H104" s="102"/>
      <c r="I104" s="102"/>
      <c r="J104" s="102"/>
      <c r="K104" s="102"/>
    </row>
    <row r="105" spans="1:12" x14ac:dyDescent="0.2">
      <c r="A105" s="173" t="s">
        <v>25</v>
      </c>
      <c r="B105" s="89" t="s">
        <v>4</v>
      </c>
      <c r="C105" s="90"/>
      <c r="D105" s="88"/>
      <c r="E105" s="88"/>
      <c r="F105" s="88"/>
      <c r="G105" s="88"/>
      <c r="H105" s="102"/>
      <c r="I105" s="102"/>
      <c r="J105" s="102"/>
      <c r="K105" s="102"/>
    </row>
    <row r="106" spans="1:12" x14ac:dyDescent="0.2">
      <c r="A106" s="173" t="s">
        <v>7</v>
      </c>
      <c r="B106" s="89" t="s">
        <v>4</v>
      </c>
      <c r="C106" s="90"/>
      <c r="D106" s="88"/>
      <c r="E106" s="88"/>
      <c r="F106" s="88"/>
      <c r="G106" s="88"/>
      <c r="H106" s="102"/>
      <c r="I106" s="102"/>
      <c r="J106" s="102"/>
      <c r="K106" s="102"/>
    </row>
    <row r="107" spans="1:12" x14ac:dyDescent="0.2">
      <c r="A107" s="173" t="s">
        <v>9</v>
      </c>
      <c r="B107" s="89" t="s">
        <v>4</v>
      </c>
      <c r="C107" s="90"/>
      <c r="D107" s="88"/>
      <c r="E107" s="88"/>
      <c r="F107" s="88"/>
      <c r="G107" s="88"/>
      <c r="H107" s="102"/>
      <c r="I107" s="102"/>
      <c r="J107" s="102"/>
      <c r="K107" s="102"/>
    </row>
    <row r="108" spans="1:12" x14ac:dyDescent="0.2">
      <c r="A108" s="173" t="s">
        <v>398</v>
      </c>
      <c r="B108" s="89" t="s">
        <v>4</v>
      </c>
      <c r="C108" s="90"/>
      <c r="D108" s="88"/>
      <c r="E108" s="88"/>
      <c r="F108" s="88"/>
      <c r="G108" s="88"/>
      <c r="H108" s="102"/>
      <c r="I108" s="102"/>
      <c r="J108" s="102"/>
      <c r="K108" s="102"/>
    </row>
    <row r="109" spans="1:12" x14ac:dyDescent="0.2">
      <c r="A109" s="173" t="s">
        <v>10</v>
      </c>
      <c r="B109" s="89" t="s">
        <v>4</v>
      </c>
      <c r="C109" s="90"/>
      <c r="D109" s="88"/>
      <c r="E109" s="88"/>
      <c r="F109" s="88"/>
      <c r="G109" s="88"/>
      <c r="H109" s="102"/>
      <c r="I109" s="102"/>
      <c r="J109" s="102"/>
      <c r="K109" s="102"/>
    </row>
    <row r="110" spans="1:12" x14ac:dyDescent="0.2">
      <c r="A110" s="173" t="s">
        <v>13</v>
      </c>
      <c r="B110" s="89" t="s">
        <v>423</v>
      </c>
      <c r="C110" s="90"/>
      <c r="D110" s="88"/>
      <c r="E110" s="88"/>
      <c r="F110" s="88"/>
      <c r="G110" s="88"/>
      <c r="H110" s="102"/>
      <c r="I110" s="102"/>
      <c r="J110" s="102"/>
      <c r="K110" s="102"/>
    </row>
    <row r="111" spans="1:12" x14ac:dyDescent="0.2">
      <c r="A111" s="173" t="s">
        <v>14</v>
      </c>
      <c r="B111" s="89" t="s">
        <v>4</v>
      </c>
      <c r="C111" s="90"/>
      <c r="D111" s="88"/>
      <c r="E111" s="88"/>
      <c r="F111" s="88"/>
      <c r="G111" s="88"/>
      <c r="H111" s="102"/>
      <c r="I111" s="102"/>
      <c r="J111" s="102"/>
      <c r="K111" s="102"/>
    </row>
    <row r="112" spans="1:12" x14ac:dyDescent="0.2">
      <c r="A112" s="173" t="s">
        <v>399</v>
      </c>
      <c r="B112" s="89" t="s">
        <v>4</v>
      </c>
      <c r="C112" s="90"/>
      <c r="D112" s="88"/>
      <c r="E112" s="88"/>
      <c r="F112" s="88"/>
      <c r="G112" s="88"/>
      <c r="H112" s="102"/>
      <c r="I112" s="102"/>
      <c r="J112" s="102"/>
      <c r="K112" s="102"/>
    </row>
    <row r="113" spans="1:13" x14ac:dyDescent="0.2">
      <c r="A113" s="173" t="s">
        <v>8</v>
      </c>
      <c r="B113" s="89" t="s">
        <v>423</v>
      </c>
      <c r="C113" s="90"/>
      <c r="D113" s="88"/>
      <c r="E113" s="88"/>
      <c r="F113" s="88"/>
      <c r="G113" s="88"/>
      <c r="H113" s="102"/>
      <c r="I113" s="102"/>
      <c r="J113" s="102"/>
      <c r="K113" s="102"/>
    </row>
    <row r="114" spans="1:13" x14ac:dyDescent="0.2">
      <c r="A114" s="91" t="s">
        <v>61</v>
      </c>
      <c r="B114" s="89" t="s">
        <v>423</v>
      </c>
      <c r="C114" s="90"/>
      <c r="D114" s="88"/>
      <c r="E114" s="88"/>
      <c r="F114" s="88"/>
      <c r="G114" s="88"/>
      <c r="H114" s="102"/>
      <c r="I114" s="102"/>
      <c r="J114" s="102"/>
      <c r="K114" s="102"/>
    </row>
    <row r="115" spans="1:13" x14ac:dyDescent="0.2">
      <c r="A115" s="91" t="s">
        <v>62</v>
      </c>
      <c r="B115" s="89" t="s">
        <v>4</v>
      </c>
      <c r="C115" s="90"/>
      <c r="D115" s="88"/>
      <c r="E115" s="88"/>
      <c r="F115" s="88"/>
      <c r="G115" s="88"/>
      <c r="H115" s="102"/>
      <c r="I115" s="102"/>
      <c r="J115" s="102"/>
      <c r="K115" s="102"/>
    </row>
    <row r="116" spans="1:13" x14ac:dyDescent="0.2">
      <c r="A116" s="91" t="s">
        <v>63</v>
      </c>
      <c r="B116" s="89" t="s">
        <v>4</v>
      </c>
      <c r="C116" s="90"/>
      <c r="D116" s="88"/>
      <c r="E116" s="88"/>
      <c r="F116" s="88"/>
      <c r="G116" s="88"/>
      <c r="H116" s="102"/>
      <c r="I116" s="102"/>
      <c r="J116" s="102"/>
      <c r="K116" s="102"/>
    </row>
    <row r="117" spans="1:13" x14ac:dyDescent="0.2">
      <c r="A117" s="91" t="s">
        <v>410</v>
      </c>
      <c r="B117" s="89" t="s">
        <v>4</v>
      </c>
      <c r="C117" s="90"/>
      <c r="D117" s="88"/>
      <c r="E117" s="88"/>
      <c r="F117" s="88"/>
      <c r="G117" s="88"/>
      <c r="H117" s="102"/>
      <c r="I117" s="102"/>
      <c r="J117" s="102"/>
      <c r="K117" s="102"/>
    </row>
    <row r="118" spans="1:13" x14ac:dyDescent="0.2">
      <c r="A118" s="91" t="s">
        <v>65</v>
      </c>
      <c r="B118" s="89" t="s">
        <v>4</v>
      </c>
      <c r="C118" s="90"/>
      <c r="D118" s="88"/>
      <c r="E118" s="88"/>
      <c r="F118" s="88"/>
      <c r="G118" s="88"/>
      <c r="H118" s="102"/>
      <c r="I118" s="102"/>
      <c r="J118" s="102"/>
      <c r="K118" s="102"/>
    </row>
    <row r="119" spans="1:13" x14ac:dyDescent="0.2">
      <c r="A119" s="91" t="s">
        <v>66</v>
      </c>
      <c r="B119" s="89" t="s">
        <v>423</v>
      </c>
      <c r="C119" s="90"/>
      <c r="D119" s="88"/>
      <c r="E119" s="88"/>
      <c r="F119" s="88"/>
      <c r="G119" s="88"/>
      <c r="H119" s="102"/>
      <c r="I119" s="102"/>
      <c r="J119" s="102"/>
      <c r="K119" s="102"/>
    </row>
    <row r="120" spans="1:13" x14ac:dyDescent="0.2">
      <c r="A120" s="91" t="s">
        <v>67</v>
      </c>
      <c r="B120" s="89" t="s">
        <v>423</v>
      </c>
      <c r="C120" s="90"/>
      <c r="D120" s="88"/>
      <c r="E120" s="88"/>
      <c r="F120" s="88"/>
      <c r="G120" s="88"/>
      <c r="H120" s="102"/>
      <c r="I120" s="102"/>
      <c r="J120" s="102"/>
      <c r="K120" s="102"/>
    </row>
    <row r="121" spans="1:13" x14ac:dyDescent="0.2">
      <c r="A121" s="91" t="s">
        <v>411</v>
      </c>
      <c r="B121" s="89" t="s">
        <v>423</v>
      </c>
      <c r="C121" s="90"/>
      <c r="D121" s="88"/>
      <c r="E121" s="88"/>
      <c r="F121" s="88"/>
      <c r="G121" s="88"/>
      <c r="H121" s="102"/>
      <c r="I121" s="102"/>
      <c r="J121" s="102"/>
      <c r="K121" s="102"/>
    </row>
    <row r="122" spans="1:13" x14ac:dyDescent="0.2">
      <c r="A122" s="91" t="s">
        <v>69</v>
      </c>
      <c r="B122" s="89" t="s">
        <v>4</v>
      </c>
      <c r="C122" s="90"/>
      <c r="D122" s="88"/>
      <c r="E122" s="88"/>
      <c r="F122" s="88"/>
      <c r="G122" s="88"/>
      <c r="H122" s="102"/>
      <c r="I122" s="102"/>
      <c r="J122" s="102"/>
      <c r="K122" s="102"/>
      <c r="M122" s="103"/>
    </row>
    <row r="123" spans="1:13" x14ac:dyDescent="0.2">
      <c r="A123" s="91" t="s">
        <v>412</v>
      </c>
      <c r="B123" s="89" t="s">
        <v>4</v>
      </c>
      <c r="C123" s="90"/>
      <c r="D123" s="88"/>
      <c r="E123" s="88"/>
      <c r="F123" s="88"/>
      <c r="G123" s="88"/>
      <c r="H123" s="102"/>
      <c r="I123" s="102"/>
      <c r="J123" s="102"/>
      <c r="K123" s="102"/>
      <c r="M123" s="103"/>
    </row>
    <row r="124" spans="1:13" ht="12.75" thickBot="1" x14ac:dyDescent="0.25">
      <c r="A124" s="91" t="s">
        <v>35</v>
      </c>
      <c r="B124" s="89" t="s">
        <v>423</v>
      </c>
      <c r="C124" s="90"/>
      <c r="D124" s="88"/>
      <c r="E124" s="88"/>
      <c r="F124" s="88"/>
      <c r="G124" s="88"/>
      <c r="H124" s="102"/>
      <c r="I124" s="102"/>
      <c r="J124" s="102"/>
      <c r="K124" s="102"/>
    </row>
    <row r="125" spans="1:13" ht="12.75" thickBot="1" x14ac:dyDescent="0.25">
      <c r="A125" s="98" t="s">
        <v>424</v>
      </c>
      <c r="B125" s="109">
        <f>COUNTIF(B104:B124,"S")</f>
        <v>13</v>
      </c>
      <c r="C125" s="109">
        <f>COUNTIF(C107:C124,"S")</f>
        <v>0</v>
      </c>
      <c r="D125" s="109">
        <f>COUNTIF(D107:D124,"S")</f>
        <v>0</v>
      </c>
      <c r="E125" s="109">
        <f>COUNTIF(E107:E124,"S")</f>
        <v>0</v>
      </c>
      <c r="F125" s="110">
        <f>COUNTIF(F107:F124,"S")</f>
        <v>0</v>
      </c>
      <c r="G125" s="110">
        <f>COUNTIF(G104:G124,"S")</f>
        <v>0</v>
      </c>
      <c r="H125" s="105"/>
      <c r="I125" s="105"/>
      <c r="J125" s="105"/>
      <c r="K125" s="105"/>
    </row>
    <row r="126" spans="1:13" ht="12.75" thickBot="1" x14ac:dyDescent="0.25">
      <c r="A126" s="98" t="s">
        <v>23</v>
      </c>
      <c r="B126" s="106">
        <f>+B125/$C$102*100</f>
        <v>61.904761904761905</v>
      </c>
      <c r="C126" s="99">
        <f>+C125/$C$102*100</f>
        <v>0</v>
      </c>
      <c r="D126" s="99">
        <f>+D125/$D$102*100</f>
        <v>0</v>
      </c>
      <c r="E126" s="99">
        <f>+E125/$C$102*100</f>
        <v>0</v>
      </c>
      <c r="F126" s="99">
        <f>+F125/$C$102*100</f>
        <v>0</v>
      </c>
      <c r="G126" s="100">
        <f>+G125/$C$27*100</f>
        <v>0</v>
      </c>
      <c r="H126" s="108"/>
      <c r="I126" s="108"/>
      <c r="J126" s="108"/>
      <c r="K126" s="108"/>
    </row>
    <row r="127" spans="1:13" x14ac:dyDescent="0.2">
      <c r="A127" s="74" t="s">
        <v>72</v>
      </c>
      <c r="B127" s="75" t="s">
        <v>1</v>
      </c>
      <c r="C127" s="76">
        <v>22</v>
      </c>
      <c r="D127" s="76">
        <v>21</v>
      </c>
      <c r="E127" s="77"/>
      <c r="F127" s="78"/>
      <c r="G127" s="78"/>
      <c r="H127" s="79"/>
      <c r="I127" s="79"/>
      <c r="J127" s="79"/>
      <c r="K127" s="79"/>
      <c r="L127" s="79"/>
    </row>
    <row r="128" spans="1:13" ht="12.75" thickBot="1" x14ac:dyDescent="0.25">
      <c r="A128" s="81" t="s">
        <v>2</v>
      </c>
      <c r="B128" s="82">
        <v>45407</v>
      </c>
      <c r="C128" s="83">
        <v>45589</v>
      </c>
      <c r="D128" s="83"/>
      <c r="E128" s="112"/>
      <c r="F128" s="113"/>
      <c r="G128" s="84"/>
      <c r="H128" s="101"/>
      <c r="I128" s="101"/>
      <c r="J128" s="101"/>
      <c r="K128" s="101"/>
    </row>
    <row r="129" spans="1:13" x14ac:dyDescent="0.2">
      <c r="A129" s="164" t="s">
        <v>3</v>
      </c>
      <c r="B129" s="86" t="s">
        <v>4</v>
      </c>
      <c r="C129" s="86" t="s">
        <v>423</v>
      </c>
      <c r="D129" s="87"/>
      <c r="E129" s="87"/>
      <c r="F129" s="87"/>
      <c r="G129" s="87"/>
      <c r="H129" s="102"/>
      <c r="I129" s="102"/>
      <c r="J129" s="102"/>
      <c r="K129" s="102"/>
    </row>
    <row r="130" spans="1:13" x14ac:dyDescent="0.2">
      <c r="A130" s="173" t="s">
        <v>25</v>
      </c>
      <c r="B130" s="90" t="s">
        <v>4</v>
      </c>
      <c r="C130" s="90" t="s">
        <v>4</v>
      </c>
      <c r="D130" s="88"/>
      <c r="E130" s="88"/>
      <c r="F130" s="88"/>
      <c r="G130" s="88"/>
      <c r="H130" s="102"/>
      <c r="I130" s="102"/>
      <c r="J130" s="102"/>
      <c r="K130" s="102"/>
    </row>
    <row r="131" spans="1:13" x14ac:dyDescent="0.2">
      <c r="A131" s="173" t="s">
        <v>7</v>
      </c>
      <c r="B131" s="90" t="s">
        <v>4</v>
      </c>
      <c r="C131" s="90" t="s">
        <v>4</v>
      </c>
      <c r="D131" s="88"/>
      <c r="E131" s="88"/>
      <c r="F131" s="88"/>
      <c r="G131" s="88"/>
      <c r="H131" s="102"/>
      <c r="I131" s="102"/>
      <c r="J131" s="102"/>
      <c r="K131" s="102"/>
    </row>
    <row r="132" spans="1:13" x14ac:dyDescent="0.2">
      <c r="A132" s="173" t="s">
        <v>9</v>
      </c>
      <c r="B132" s="90" t="s">
        <v>4</v>
      </c>
      <c r="C132" s="90" t="s">
        <v>4</v>
      </c>
      <c r="D132" s="88"/>
      <c r="E132" s="88"/>
      <c r="F132" s="88"/>
      <c r="G132" s="88"/>
      <c r="H132" s="102"/>
      <c r="I132" s="102"/>
      <c r="J132" s="102"/>
      <c r="K132" s="102"/>
    </row>
    <row r="133" spans="1:13" x14ac:dyDescent="0.2">
      <c r="A133" s="173" t="s">
        <v>398</v>
      </c>
      <c r="B133" s="90" t="s">
        <v>4</v>
      </c>
      <c r="C133" s="90" t="s">
        <v>4</v>
      </c>
      <c r="D133" s="88"/>
      <c r="E133" s="88"/>
      <c r="F133" s="88"/>
      <c r="G133" s="88"/>
      <c r="H133" s="102"/>
      <c r="I133" s="102"/>
      <c r="J133" s="102"/>
      <c r="K133" s="102"/>
    </row>
    <row r="134" spans="1:13" x14ac:dyDescent="0.2">
      <c r="A134" s="173" t="s">
        <v>10</v>
      </c>
      <c r="B134" s="90" t="s">
        <v>4</v>
      </c>
      <c r="C134" s="90" t="s">
        <v>4</v>
      </c>
      <c r="D134" s="88"/>
      <c r="E134" s="88"/>
      <c r="F134" s="88"/>
      <c r="G134" s="88"/>
      <c r="H134" s="102"/>
      <c r="I134" s="102"/>
      <c r="J134" s="102"/>
      <c r="K134" s="102"/>
    </row>
    <row r="135" spans="1:13" x14ac:dyDescent="0.2">
      <c r="A135" s="173" t="s">
        <v>13</v>
      </c>
      <c r="B135" s="169" t="s">
        <v>423</v>
      </c>
      <c r="C135" s="169" t="s">
        <v>423</v>
      </c>
      <c r="D135" s="88"/>
      <c r="E135" s="88"/>
      <c r="F135" s="88"/>
      <c r="G135" s="88"/>
      <c r="H135" s="102"/>
      <c r="I135" s="102"/>
      <c r="J135" s="102"/>
      <c r="K135" s="102"/>
    </row>
    <row r="136" spans="1:13" x14ac:dyDescent="0.2">
      <c r="A136" s="173" t="s">
        <v>14</v>
      </c>
      <c r="B136" s="169" t="s">
        <v>4</v>
      </c>
      <c r="C136" s="169" t="s">
        <v>4</v>
      </c>
      <c r="D136" s="88"/>
      <c r="E136" s="88"/>
      <c r="F136" s="88"/>
      <c r="G136" s="88"/>
      <c r="H136" s="102"/>
      <c r="I136" s="102"/>
      <c r="J136" s="102"/>
      <c r="K136" s="102"/>
    </row>
    <row r="137" spans="1:13" x14ac:dyDescent="0.2">
      <c r="A137" s="173" t="s">
        <v>399</v>
      </c>
      <c r="B137" s="169" t="s">
        <v>4</v>
      </c>
      <c r="C137" s="169" t="s">
        <v>4</v>
      </c>
      <c r="D137" s="88"/>
      <c r="E137" s="88"/>
      <c r="F137" s="88"/>
      <c r="G137" s="88"/>
      <c r="H137" s="102"/>
      <c r="I137" s="102"/>
      <c r="J137" s="102"/>
      <c r="K137" s="102"/>
    </row>
    <row r="138" spans="1:13" x14ac:dyDescent="0.2">
      <c r="A138" s="173" t="s">
        <v>8</v>
      </c>
      <c r="B138" s="169" t="s">
        <v>423</v>
      </c>
      <c r="C138" s="169" t="s">
        <v>423</v>
      </c>
      <c r="D138" s="88"/>
      <c r="E138" s="88"/>
      <c r="F138" s="88"/>
      <c r="G138" s="88"/>
      <c r="H138" s="102"/>
      <c r="I138" s="102"/>
      <c r="J138" s="102"/>
      <c r="K138" s="102"/>
    </row>
    <row r="139" spans="1:13" x14ac:dyDescent="0.2">
      <c r="A139" s="89" t="s">
        <v>413</v>
      </c>
      <c r="B139" s="169" t="s">
        <v>4</v>
      </c>
      <c r="C139" s="169" t="s">
        <v>4</v>
      </c>
      <c r="D139" s="88"/>
      <c r="E139" s="88"/>
      <c r="F139" s="88"/>
      <c r="G139" s="88"/>
      <c r="H139" s="102"/>
      <c r="I139" s="102"/>
      <c r="J139" s="102"/>
      <c r="K139" s="102"/>
    </row>
    <row r="140" spans="1:13" x14ac:dyDescent="0.2">
      <c r="A140" s="89" t="s">
        <v>74</v>
      </c>
      <c r="B140" s="169" t="s">
        <v>4</v>
      </c>
      <c r="C140" s="169" t="s">
        <v>4</v>
      </c>
      <c r="D140" s="88"/>
      <c r="E140" s="88"/>
      <c r="F140" s="88"/>
      <c r="G140" s="88"/>
      <c r="H140" s="102"/>
      <c r="I140" s="102"/>
      <c r="J140" s="102"/>
      <c r="K140" s="102"/>
    </row>
    <row r="141" spans="1:13" x14ac:dyDescent="0.2">
      <c r="A141" s="89" t="s">
        <v>75</v>
      </c>
      <c r="B141" s="169" t="s">
        <v>4</v>
      </c>
      <c r="C141" s="169" t="s">
        <v>423</v>
      </c>
      <c r="D141" s="88"/>
      <c r="E141" s="88"/>
      <c r="F141" s="88"/>
      <c r="G141" s="88"/>
      <c r="H141" s="102"/>
      <c r="I141" s="102"/>
      <c r="J141" s="102"/>
      <c r="K141" s="102"/>
    </row>
    <row r="142" spans="1:13" x14ac:dyDescent="0.2">
      <c r="A142" s="89" t="s">
        <v>414</v>
      </c>
      <c r="B142" s="169" t="s">
        <v>423</v>
      </c>
      <c r="C142" s="169" t="s">
        <v>423</v>
      </c>
      <c r="D142" s="88"/>
      <c r="E142" s="88"/>
      <c r="F142" s="88"/>
      <c r="G142" s="88"/>
      <c r="H142" s="102"/>
      <c r="I142" s="102"/>
      <c r="J142" s="102"/>
      <c r="K142" s="102"/>
      <c r="L142" s="103"/>
    </row>
    <row r="143" spans="1:13" x14ac:dyDescent="0.2">
      <c r="A143" s="89" t="s">
        <v>415</v>
      </c>
      <c r="B143" s="169" t="s">
        <v>4</v>
      </c>
      <c r="C143" s="169" t="s">
        <v>4</v>
      </c>
      <c r="D143" s="88"/>
      <c r="E143" s="88"/>
      <c r="F143" s="88"/>
      <c r="G143" s="88"/>
      <c r="H143" s="102"/>
      <c r="I143" s="102"/>
      <c r="J143" s="102"/>
      <c r="K143" s="102"/>
    </row>
    <row r="144" spans="1:13" x14ac:dyDescent="0.2">
      <c r="A144" s="89" t="s">
        <v>416</v>
      </c>
      <c r="B144" s="169" t="s">
        <v>4</v>
      </c>
      <c r="C144" s="169" t="s">
        <v>4</v>
      </c>
      <c r="D144" s="88"/>
      <c r="E144" s="88"/>
      <c r="F144" s="88"/>
      <c r="G144" s="88"/>
      <c r="H144" s="102"/>
      <c r="I144" s="102"/>
      <c r="J144" s="102"/>
      <c r="K144" s="102"/>
      <c r="M144" s="103"/>
    </row>
    <row r="145" spans="1:13" x14ac:dyDescent="0.2">
      <c r="A145" s="89" t="s">
        <v>417</v>
      </c>
      <c r="B145" s="169" t="s">
        <v>423</v>
      </c>
      <c r="C145" s="169" t="s">
        <v>4</v>
      </c>
      <c r="D145" s="88"/>
      <c r="E145" s="88"/>
      <c r="F145" s="88"/>
      <c r="G145" s="88"/>
      <c r="H145" s="102"/>
      <c r="I145" s="102"/>
      <c r="J145" s="102"/>
      <c r="K145" s="102"/>
    </row>
    <row r="146" spans="1:13" x14ac:dyDescent="0.2">
      <c r="A146" s="89" t="s">
        <v>81</v>
      </c>
      <c r="B146" s="90" t="s">
        <v>4</v>
      </c>
      <c r="C146" s="90" t="s">
        <v>4</v>
      </c>
      <c r="D146" s="88"/>
      <c r="E146" s="88"/>
      <c r="F146" s="88"/>
      <c r="G146" s="88"/>
      <c r="H146" s="102"/>
      <c r="I146" s="102"/>
      <c r="J146" s="102"/>
      <c r="K146" s="102"/>
    </row>
    <row r="147" spans="1:13" x14ac:dyDescent="0.2">
      <c r="A147" s="89" t="s">
        <v>82</v>
      </c>
      <c r="B147" s="90" t="s">
        <v>423</v>
      </c>
      <c r="C147" s="90" t="s">
        <v>423</v>
      </c>
      <c r="D147" s="88"/>
      <c r="E147" s="88"/>
      <c r="F147" s="88"/>
      <c r="G147" s="88"/>
      <c r="H147" s="102"/>
      <c r="I147" s="102"/>
      <c r="J147" s="102"/>
      <c r="K147" s="102"/>
    </row>
    <row r="148" spans="1:13" x14ac:dyDescent="0.2">
      <c r="A148" s="89" t="s">
        <v>83</v>
      </c>
      <c r="B148" s="90" t="s">
        <v>4</v>
      </c>
      <c r="C148" s="90" t="s">
        <v>4</v>
      </c>
      <c r="D148" s="88"/>
      <c r="E148" s="88"/>
      <c r="F148" s="88"/>
      <c r="G148" s="88"/>
      <c r="H148" s="102"/>
      <c r="I148" s="102"/>
      <c r="J148" s="102"/>
      <c r="K148" s="102"/>
    </row>
    <row r="149" spans="1:13" x14ac:dyDescent="0.2">
      <c r="A149" s="89" t="s">
        <v>84</v>
      </c>
      <c r="B149" s="90" t="s">
        <v>4</v>
      </c>
      <c r="C149" s="90" t="s">
        <v>4</v>
      </c>
      <c r="D149" s="88"/>
      <c r="E149" s="88"/>
      <c r="F149" s="88"/>
      <c r="G149" s="88"/>
      <c r="H149" s="102"/>
      <c r="I149" s="102"/>
      <c r="J149" s="102"/>
      <c r="K149" s="102"/>
      <c r="M149" s="103"/>
    </row>
    <row r="150" spans="1:13" ht="12.75" thickBot="1" x14ac:dyDescent="0.25">
      <c r="A150" s="89" t="s">
        <v>86</v>
      </c>
      <c r="B150" s="90" t="s">
        <v>4</v>
      </c>
      <c r="C150" s="90" t="s">
        <v>4</v>
      </c>
      <c r="D150" s="88"/>
      <c r="E150" s="88"/>
      <c r="F150" s="88"/>
      <c r="G150" s="88"/>
      <c r="H150" s="102"/>
      <c r="I150" s="102"/>
      <c r="J150" s="102"/>
      <c r="K150" s="102"/>
    </row>
    <row r="151" spans="1:13" ht="12.75" thickBot="1" x14ac:dyDescent="0.25">
      <c r="A151" s="98" t="s">
        <v>424</v>
      </c>
      <c r="B151" s="109">
        <f>COUNTIF(B129:B150,"S")</f>
        <v>17</v>
      </c>
      <c r="C151" s="109">
        <f>COUNTIF(C129:C150,"S")</f>
        <v>16</v>
      </c>
      <c r="D151" s="109">
        <f>COUNTIF(D133:D150,"S")</f>
        <v>0</v>
      </c>
      <c r="E151" s="109">
        <f>COUNTIF(E133:E150,"S")</f>
        <v>0</v>
      </c>
      <c r="F151" s="110">
        <f>COUNTIF(F133:F150,"S")</f>
        <v>0</v>
      </c>
      <c r="G151" s="110">
        <f>COUNTIF(G129:G150,"S")</f>
        <v>0</v>
      </c>
      <c r="H151" s="105"/>
      <c r="I151" s="105"/>
      <c r="J151" s="105"/>
      <c r="K151" s="105"/>
    </row>
    <row r="152" spans="1:13" ht="12.75" thickBot="1" x14ac:dyDescent="0.25">
      <c r="A152" s="98" t="s">
        <v>23</v>
      </c>
      <c r="B152" s="99">
        <f>+B151/$C$127*100</f>
        <v>77.272727272727266</v>
      </c>
      <c r="C152" s="99">
        <f>+C151/$D$127*100</f>
        <v>76.19047619047619</v>
      </c>
      <c r="D152" s="99">
        <f>+D151/$D$127*100</f>
        <v>0</v>
      </c>
      <c r="E152" s="99">
        <f>+E151/$C$127*100</f>
        <v>0</v>
      </c>
      <c r="F152" s="99">
        <f>+F151/$C$127*100</f>
        <v>0</v>
      </c>
      <c r="G152" s="100">
        <f>+G151/$C$27*100</f>
        <v>0</v>
      </c>
      <c r="H152" s="108"/>
      <c r="I152" s="108"/>
      <c r="J152" s="108"/>
      <c r="K152" s="108"/>
    </row>
    <row r="153" spans="1:13" x14ac:dyDescent="0.2">
      <c r="A153" s="74" t="s">
        <v>89</v>
      </c>
      <c r="B153" s="75" t="s">
        <v>1</v>
      </c>
      <c r="C153" s="76">
        <v>22</v>
      </c>
      <c r="D153" s="76">
        <v>21</v>
      </c>
      <c r="E153" s="77"/>
      <c r="F153" s="78"/>
      <c r="G153" s="78"/>
      <c r="H153" s="79"/>
      <c r="I153" s="79"/>
      <c r="J153" s="79"/>
      <c r="K153" s="79"/>
      <c r="L153" s="79"/>
    </row>
    <row r="154" spans="1:13" ht="12.75" thickBot="1" x14ac:dyDescent="0.25">
      <c r="A154" s="81" t="s">
        <v>2</v>
      </c>
      <c r="B154" s="82">
        <v>45440</v>
      </c>
      <c r="C154" s="83"/>
      <c r="D154" s="112"/>
      <c r="E154" s="112"/>
      <c r="F154" s="113"/>
      <c r="G154" s="113"/>
      <c r="H154" s="102"/>
      <c r="I154" s="102"/>
      <c r="J154" s="102"/>
      <c r="K154" s="102"/>
    </row>
    <row r="155" spans="1:13" x14ac:dyDescent="0.2">
      <c r="A155" s="164" t="s">
        <v>3</v>
      </c>
      <c r="B155" s="86" t="s">
        <v>423</v>
      </c>
      <c r="C155" s="87"/>
      <c r="D155" s="87"/>
      <c r="E155" s="87"/>
      <c r="F155" s="87"/>
      <c r="G155" s="87"/>
      <c r="H155" s="102"/>
      <c r="I155" s="102"/>
      <c r="J155" s="102"/>
      <c r="K155" s="102"/>
    </row>
    <row r="156" spans="1:13" x14ac:dyDescent="0.2">
      <c r="A156" s="173" t="s">
        <v>25</v>
      </c>
      <c r="B156" s="90" t="s">
        <v>4</v>
      </c>
      <c r="C156" s="88"/>
      <c r="D156" s="88"/>
      <c r="E156" s="88"/>
      <c r="F156" s="88"/>
      <c r="G156" s="88"/>
      <c r="H156" s="102"/>
      <c r="I156" s="102"/>
      <c r="J156" s="102"/>
      <c r="K156" s="102"/>
    </row>
    <row r="157" spans="1:13" x14ac:dyDescent="0.2">
      <c r="A157" s="173" t="s">
        <v>7</v>
      </c>
      <c r="B157" s="90" t="s">
        <v>4</v>
      </c>
      <c r="C157" s="88"/>
      <c r="D157" s="88"/>
      <c r="E157" s="88"/>
      <c r="F157" s="88"/>
      <c r="G157" s="88"/>
      <c r="H157" s="102"/>
      <c r="I157" s="102"/>
      <c r="J157" s="102"/>
      <c r="K157" s="102"/>
    </row>
    <row r="158" spans="1:13" x14ac:dyDescent="0.2">
      <c r="A158" s="173" t="s">
        <v>9</v>
      </c>
      <c r="B158" s="90" t="s">
        <v>4</v>
      </c>
      <c r="C158" s="88"/>
      <c r="D158" s="88"/>
      <c r="E158" s="88"/>
      <c r="F158" s="88"/>
      <c r="G158" s="88"/>
      <c r="H158" s="102"/>
      <c r="I158" s="102"/>
      <c r="J158" s="102"/>
      <c r="K158" s="102"/>
    </row>
    <row r="159" spans="1:13" x14ac:dyDescent="0.2">
      <c r="A159" s="173" t="s">
        <v>398</v>
      </c>
      <c r="B159" s="90" t="s">
        <v>4</v>
      </c>
      <c r="C159" s="88"/>
      <c r="D159" s="88"/>
      <c r="E159" s="88"/>
      <c r="F159" s="88"/>
      <c r="G159" s="88"/>
      <c r="H159" s="102"/>
      <c r="I159" s="102"/>
      <c r="J159" s="102"/>
      <c r="K159" s="102"/>
    </row>
    <row r="160" spans="1:13" x14ac:dyDescent="0.2">
      <c r="A160" s="173" t="s">
        <v>10</v>
      </c>
      <c r="B160" s="90" t="s">
        <v>4</v>
      </c>
      <c r="C160" s="88"/>
      <c r="D160" s="88"/>
      <c r="E160" s="88"/>
      <c r="F160" s="88"/>
      <c r="G160" s="88"/>
      <c r="H160" s="102"/>
      <c r="I160" s="102"/>
      <c r="J160" s="102"/>
      <c r="K160" s="102"/>
    </row>
    <row r="161" spans="1:13" x14ac:dyDescent="0.2">
      <c r="A161" s="173" t="s">
        <v>13</v>
      </c>
      <c r="B161" s="169" t="s">
        <v>423</v>
      </c>
      <c r="C161" s="88"/>
      <c r="D161" s="88"/>
      <c r="E161" s="88"/>
      <c r="F161" s="88"/>
      <c r="G161" s="88"/>
      <c r="H161" s="102"/>
      <c r="I161" s="102"/>
      <c r="J161" s="102"/>
      <c r="K161" s="102"/>
    </row>
    <row r="162" spans="1:13" x14ac:dyDescent="0.2">
      <c r="A162" s="173" t="s">
        <v>14</v>
      </c>
      <c r="B162" s="169" t="s">
        <v>4</v>
      </c>
      <c r="C162" s="88"/>
      <c r="D162" s="88"/>
      <c r="E162" s="88"/>
      <c r="F162" s="88"/>
      <c r="G162" s="88"/>
      <c r="H162" s="102"/>
      <c r="I162" s="102"/>
      <c r="J162" s="102"/>
      <c r="K162" s="102"/>
    </row>
    <row r="163" spans="1:13" x14ac:dyDescent="0.2">
      <c r="A163" s="173" t="s">
        <v>399</v>
      </c>
      <c r="B163" s="169" t="s">
        <v>4</v>
      </c>
      <c r="C163" s="88"/>
      <c r="D163" s="88"/>
      <c r="E163" s="88"/>
      <c r="F163" s="88"/>
      <c r="G163" s="88"/>
      <c r="H163" s="102"/>
      <c r="I163" s="102"/>
      <c r="J163" s="102"/>
      <c r="K163" s="102"/>
    </row>
    <row r="164" spans="1:13" x14ac:dyDescent="0.2">
      <c r="A164" s="173" t="s">
        <v>8</v>
      </c>
      <c r="B164" s="169" t="s">
        <v>423</v>
      </c>
      <c r="C164" s="88"/>
      <c r="D164" s="88"/>
      <c r="E164" s="88"/>
      <c r="F164" s="88"/>
      <c r="G164" s="88"/>
      <c r="H164" s="102"/>
      <c r="I164" s="102"/>
      <c r="J164" s="102"/>
      <c r="K164" s="102"/>
    </row>
    <row r="165" spans="1:13" x14ac:dyDescent="0.2">
      <c r="A165" s="89" t="s">
        <v>425</v>
      </c>
      <c r="B165" s="90" t="s">
        <v>4</v>
      </c>
      <c r="C165" s="88"/>
      <c r="D165" s="88"/>
      <c r="E165" s="88"/>
      <c r="F165" s="88"/>
      <c r="G165" s="88"/>
      <c r="H165" s="102"/>
      <c r="I165" s="102"/>
      <c r="J165" s="102"/>
      <c r="K165" s="102"/>
    </row>
    <row r="166" spans="1:13" x14ac:dyDescent="0.2">
      <c r="A166" s="89" t="s">
        <v>91</v>
      </c>
      <c r="B166" s="90" t="s">
        <v>4</v>
      </c>
      <c r="C166" s="88"/>
      <c r="D166" s="88"/>
      <c r="E166" s="88"/>
      <c r="F166" s="88"/>
      <c r="G166" s="88"/>
      <c r="H166" s="102"/>
      <c r="I166" s="102"/>
      <c r="J166" s="102"/>
      <c r="K166" s="102"/>
    </row>
    <row r="167" spans="1:13" x14ac:dyDescent="0.2">
      <c r="A167" s="89" t="s">
        <v>419</v>
      </c>
      <c r="B167" s="90" t="s">
        <v>4</v>
      </c>
      <c r="C167" s="88"/>
      <c r="D167" s="88"/>
      <c r="E167" s="88"/>
      <c r="F167" s="88"/>
      <c r="G167" s="88"/>
      <c r="H167" s="102"/>
      <c r="I167" s="102"/>
      <c r="J167" s="102"/>
      <c r="K167" s="102"/>
    </row>
    <row r="168" spans="1:13" x14ac:dyDescent="0.2">
      <c r="A168" s="89" t="s">
        <v>93</v>
      </c>
      <c r="B168" s="90" t="s">
        <v>4</v>
      </c>
      <c r="C168" s="88"/>
      <c r="D168" s="88"/>
      <c r="E168" s="88"/>
      <c r="F168" s="88"/>
      <c r="G168" s="88"/>
      <c r="H168" s="102"/>
      <c r="I168" s="102"/>
      <c r="J168" s="102"/>
      <c r="K168" s="102"/>
    </row>
    <row r="169" spans="1:13" x14ac:dyDescent="0.2">
      <c r="A169" s="89" t="s">
        <v>94</v>
      </c>
      <c r="B169" s="169" t="s">
        <v>423</v>
      </c>
      <c r="C169" s="88"/>
      <c r="D169" s="88"/>
      <c r="E169" s="88"/>
      <c r="F169" s="88"/>
      <c r="G169" s="88"/>
      <c r="H169" s="102"/>
      <c r="I169" s="102"/>
      <c r="J169" s="102"/>
      <c r="K169" s="102"/>
    </row>
    <row r="170" spans="1:13" x14ac:dyDescent="0.2">
      <c r="A170" s="89" t="s">
        <v>420</v>
      </c>
      <c r="B170" s="90" t="s">
        <v>4</v>
      </c>
      <c r="C170" s="88"/>
      <c r="D170" s="88"/>
      <c r="E170" s="88"/>
      <c r="F170" s="88"/>
      <c r="G170" s="88"/>
      <c r="H170" s="102"/>
      <c r="I170" s="102"/>
      <c r="J170" s="102"/>
      <c r="K170" s="102"/>
      <c r="M170" s="103"/>
    </row>
    <row r="171" spans="1:13" x14ac:dyDescent="0.2">
      <c r="A171" s="89" t="s">
        <v>96</v>
      </c>
      <c r="B171" s="90" t="s">
        <v>4</v>
      </c>
      <c r="C171" s="88"/>
      <c r="D171" s="88"/>
      <c r="E171" s="88"/>
      <c r="F171" s="88"/>
      <c r="G171" s="88"/>
      <c r="H171" s="102"/>
      <c r="I171" s="102"/>
      <c r="J171" s="102"/>
      <c r="K171" s="102"/>
    </row>
    <row r="172" spans="1:13" x14ac:dyDescent="0.2">
      <c r="A172" s="89" t="s">
        <v>421</v>
      </c>
      <c r="B172" s="90" t="s">
        <v>4</v>
      </c>
      <c r="C172" s="88"/>
      <c r="D172" s="88"/>
      <c r="E172" s="88"/>
      <c r="F172" s="88"/>
      <c r="G172" s="88"/>
      <c r="H172" s="102"/>
      <c r="I172" s="102"/>
      <c r="J172" s="102"/>
      <c r="K172" s="102"/>
      <c r="M172" s="103"/>
    </row>
    <row r="173" spans="1:13" x14ac:dyDescent="0.2">
      <c r="A173" s="89" t="s">
        <v>422</v>
      </c>
      <c r="B173" s="90" t="s">
        <v>4</v>
      </c>
      <c r="C173" s="88"/>
      <c r="D173" s="88"/>
      <c r="E173" s="88"/>
      <c r="F173" s="88"/>
      <c r="G173" s="88"/>
      <c r="H173" s="102"/>
      <c r="I173" s="102"/>
      <c r="J173" s="102"/>
      <c r="K173" s="102"/>
    </row>
    <row r="174" spans="1:13" x14ac:dyDescent="0.2">
      <c r="A174" s="89" t="s">
        <v>99</v>
      </c>
      <c r="B174" s="90" t="s">
        <v>4</v>
      </c>
      <c r="C174" s="88"/>
      <c r="D174" s="88"/>
      <c r="E174" s="88"/>
      <c r="F174" s="88"/>
      <c r="G174" s="88"/>
      <c r="H174" s="102"/>
      <c r="I174" s="102"/>
      <c r="J174" s="102"/>
      <c r="K174" s="102"/>
    </row>
    <row r="175" spans="1:13" x14ac:dyDescent="0.2">
      <c r="A175" s="89" t="s">
        <v>100</v>
      </c>
      <c r="B175" s="90" t="s">
        <v>4</v>
      </c>
      <c r="C175" s="88"/>
      <c r="D175" s="88"/>
      <c r="E175" s="88"/>
      <c r="F175" s="88"/>
      <c r="G175" s="88"/>
      <c r="H175" s="102"/>
      <c r="I175" s="102"/>
      <c r="J175" s="102"/>
      <c r="K175" s="102"/>
    </row>
    <row r="176" spans="1:13" ht="12.75" thickBot="1" x14ac:dyDescent="0.25">
      <c r="A176" s="93" t="s">
        <v>407</v>
      </c>
      <c r="B176" s="94" t="s">
        <v>423</v>
      </c>
      <c r="C176" s="92"/>
      <c r="D176" s="92"/>
      <c r="E176" s="92"/>
      <c r="F176" s="92"/>
      <c r="G176" s="92"/>
      <c r="H176" s="102"/>
      <c r="I176" s="102"/>
      <c r="J176" s="102"/>
      <c r="K176" s="102"/>
    </row>
    <row r="177" spans="1:13" ht="12.75" thickBot="1" x14ac:dyDescent="0.25">
      <c r="A177" s="98" t="s">
        <v>424</v>
      </c>
      <c r="B177" s="96">
        <f t="shared" ref="B177:G177" si="4">COUNTIF(B155:B176,"S")</f>
        <v>17</v>
      </c>
      <c r="C177" s="96">
        <f t="shared" si="4"/>
        <v>0</v>
      </c>
      <c r="D177" s="96">
        <f t="shared" si="4"/>
        <v>0</v>
      </c>
      <c r="E177" s="96">
        <f t="shared" si="4"/>
        <v>0</v>
      </c>
      <c r="F177" s="97">
        <f t="shared" si="4"/>
        <v>0</v>
      </c>
      <c r="G177" s="97">
        <f t="shared" si="4"/>
        <v>0</v>
      </c>
      <c r="H177" s="105"/>
      <c r="I177" s="105"/>
      <c r="J177" s="105"/>
      <c r="K177" s="105"/>
    </row>
    <row r="178" spans="1:13" ht="12.75" thickBot="1" x14ac:dyDescent="0.25">
      <c r="A178" s="156" t="s">
        <v>23</v>
      </c>
      <c r="B178" s="99">
        <f t="shared" ref="B178:G178" si="5">+B177/$C$153*100</f>
        <v>77.272727272727266</v>
      </c>
      <c r="C178" s="99">
        <f>+C177/$D$153*100</f>
        <v>0</v>
      </c>
      <c r="D178" s="99">
        <f t="shared" si="5"/>
        <v>0</v>
      </c>
      <c r="E178" s="99">
        <f t="shared" si="5"/>
        <v>0</v>
      </c>
      <c r="F178" s="99">
        <f t="shared" si="5"/>
        <v>0</v>
      </c>
      <c r="G178" s="100">
        <f t="shared" si="5"/>
        <v>0</v>
      </c>
      <c r="H178" s="108"/>
      <c r="I178" s="108"/>
      <c r="J178" s="108"/>
      <c r="K178" s="108"/>
    </row>
    <row r="179" spans="1:13" ht="12.75" thickBot="1" x14ac:dyDescent="0.25"/>
    <row r="180" spans="1:13" ht="12.75" thickBot="1" x14ac:dyDescent="0.25">
      <c r="A180" s="74" t="s">
        <v>102</v>
      </c>
      <c r="B180" s="180" t="s">
        <v>103</v>
      </c>
      <c r="C180" s="181"/>
      <c r="D180" s="181"/>
      <c r="E180" s="181"/>
      <c r="F180" s="181"/>
      <c r="G180" s="181"/>
      <c r="H180" s="131"/>
      <c r="I180" s="131"/>
      <c r="J180" s="131"/>
      <c r="K180" s="131"/>
      <c r="L180" s="131"/>
      <c r="M180" s="116"/>
    </row>
    <row r="181" spans="1:13" ht="12.75" thickBot="1" x14ac:dyDescent="0.25">
      <c r="A181" s="117" t="s">
        <v>0</v>
      </c>
      <c r="B181" s="156">
        <f>B26</f>
        <v>71.428571428571431</v>
      </c>
      <c r="C181" s="119">
        <f>C26</f>
        <v>95.238095238095227</v>
      </c>
      <c r="D181" s="119">
        <f>D26</f>
        <v>90.476190476190482</v>
      </c>
      <c r="E181" s="119"/>
      <c r="F181" s="119"/>
      <c r="G181" s="119"/>
      <c r="H181" s="119"/>
      <c r="I181" s="119"/>
      <c r="J181" s="119"/>
      <c r="K181" s="120"/>
      <c r="L181" s="120"/>
      <c r="M181" s="121">
        <f>(+B181+C181+D181)/3</f>
        <v>85.714285714285708</v>
      </c>
    </row>
    <row r="182" spans="1:13" ht="12.75" thickBot="1" x14ac:dyDescent="0.25">
      <c r="A182" s="117" t="s">
        <v>24</v>
      </c>
      <c r="B182" s="122">
        <f>B51</f>
        <v>76.19047619047619</v>
      </c>
      <c r="C182" s="156">
        <f>C51</f>
        <v>71.428571428571431</v>
      </c>
      <c r="D182" s="123">
        <f>D51</f>
        <v>0</v>
      </c>
      <c r="E182" s="123"/>
      <c r="F182" s="123"/>
      <c r="G182" s="123"/>
      <c r="H182" s="123"/>
      <c r="I182" s="123"/>
      <c r="J182" s="123"/>
      <c r="K182" s="124"/>
      <c r="L182" s="124"/>
      <c r="M182" s="121">
        <f>(+B182+C182+D182+E182+F182+G182)/1</f>
        <v>147.61904761904762</v>
      </c>
    </row>
    <row r="183" spans="1:13" ht="12.75" thickBot="1" x14ac:dyDescent="0.25">
      <c r="A183" s="117" t="s">
        <v>37</v>
      </c>
      <c r="B183" s="122">
        <f>B76</f>
        <v>80.952380952380949</v>
      </c>
      <c r="C183" s="123">
        <f>C76</f>
        <v>80.952380952380949</v>
      </c>
      <c r="D183" s="123">
        <f>D76</f>
        <v>0</v>
      </c>
      <c r="E183" s="123"/>
      <c r="F183" s="123"/>
      <c r="G183" s="123"/>
      <c r="H183" s="123"/>
      <c r="I183" s="123"/>
      <c r="J183" s="123"/>
      <c r="K183" s="124"/>
      <c r="L183" s="124"/>
      <c r="M183" s="121">
        <f>(+B183+C183+D183+E183+F183+G183+H183)/1</f>
        <v>161.9047619047619</v>
      </c>
    </row>
    <row r="184" spans="1:13" ht="12.75" thickBot="1" x14ac:dyDescent="0.25">
      <c r="A184" s="117" t="s">
        <v>48</v>
      </c>
      <c r="B184" s="122">
        <f t="shared" ref="B184:D184" si="6">B101</f>
        <v>76.19047619047619</v>
      </c>
      <c r="C184" s="156">
        <f t="shared" si="6"/>
        <v>66.666666666666657</v>
      </c>
      <c r="D184" s="123">
        <f t="shared" si="6"/>
        <v>0</v>
      </c>
      <c r="E184" s="123"/>
      <c r="F184" s="123"/>
      <c r="G184" s="123"/>
      <c r="H184" s="123"/>
      <c r="I184" s="123"/>
      <c r="J184" s="123"/>
      <c r="K184" s="124"/>
      <c r="L184" s="124"/>
      <c r="M184" s="121">
        <f>(+B184+C184+D184+E184+F184)/1</f>
        <v>142.85714285714283</v>
      </c>
    </row>
    <row r="185" spans="1:13" ht="12.75" thickBot="1" x14ac:dyDescent="0.25">
      <c r="A185" s="117" t="s">
        <v>58</v>
      </c>
      <c r="B185" s="157">
        <f>B126</f>
        <v>61.904761904761905</v>
      </c>
      <c r="C185" s="123">
        <f>C126</f>
        <v>0</v>
      </c>
      <c r="D185" s="123">
        <f>D126</f>
        <v>0</v>
      </c>
      <c r="E185" s="123"/>
      <c r="F185" s="123"/>
      <c r="G185" s="123"/>
      <c r="H185" s="123"/>
      <c r="I185" s="123"/>
      <c r="J185" s="123"/>
      <c r="K185" s="124"/>
      <c r="L185" s="124"/>
      <c r="M185" s="121">
        <f>(+B185+C185+D185)/1</f>
        <v>61.904761904761905</v>
      </c>
    </row>
    <row r="186" spans="1:13" ht="12.75" thickBot="1" x14ac:dyDescent="0.25">
      <c r="A186" s="117" t="s">
        <v>72</v>
      </c>
      <c r="B186" s="122">
        <f>B152</f>
        <v>77.272727272727266</v>
      </c>
      <c r="C186" s="123">
        <f>C152</f>
        <v>76.19047619047619</v>
      </c>
      <c r="D186" s="123">
        <f>D152</f>
        <v>0</v>
      </c>
      <c r="E186" s="123"/>
      <c r="F186" s="123"/>
      <c r="G186" s="123"/>
      <c r="H186" s="123"/>
      <c r="I186" s="123"/>
      <c r="J186" s="123"/>
      <c r="K186" s="124"/>
      <c r="L186" s="124"/>
      <c r="M186" s="121">
        <f>(+B186+C186+D186)/2</f>
        <v>76.731601731601728</v>
      </c>
    </row>
    <row r="187" spans="1:13" ht="12.75" thickBot="1" x14ac:dyDescent="0.25">
      <c r="A187" s="117" t="s">
        <v>89</v>
      </c>
      <c r="B187" s="127">
        <f>B178</f>
        <v>77.272727272727266</v>
      </c>
      <c r="C187" s="128">
        <f>C178</f>
        <v>0</v>
      </c>
      <c r="D187" s="128"/>
      <c r="E187" s="128"/>
      <c r="F187" s="128"/>
      <c r="G187" s="128"/>
      <c r="H187" s="128"/>
      <c r="I187" s="128"/>
      <c r="J187" s="128"/>
      <c r="K187" s="129"/>
      <c r="L187" s="129"/>
      <c r="M187" s="130">
        <f>(+B187+C187)/1</f>
        <v>77.272727272727266</v>
      </c>
    </row>
  </sheetData>
  <mergeCells count="1">
    <mergeCell ref="B180:G180"/>
  </mergeCells>
  <pageMargins left="0.11811023622047245" right="0.11811023622047245" top="0.38" bottom="0.38" header="0.31496062992125984" footer="0.31496062992125984"/>
  <pageSetup paperSize="8" orientation="landscape" horizontalDpi="1200" verticalDpi="1200" r:id="rId1"/>
  <rowBreaks count="7" manualBreakCount="7">
    <brk id="26" max="16383" man="1"/>
    <brk id="51" max="16383" man="1"/>
    <brk id="76" max="16383" man="1"/>
    <brk id="101" max="16383" man="1"/>
    <brk id="126" max="16383" man="1"/>
    <brk id="152" max="16383" man="1"/>
    <brk id="17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2"/>
  <sheetViews>
    <sheetView tabSelected="1" workbookViewId="0">
      <pane ySplit="1" topLeftCell="A2" activePane="bottomLeft" state="frozen"/>
      <selection pane="bottomLeft" activeCell="A215" sqref="A215"/>
    </sheetView>
  </sheetViews>
  <sheetFormatPr baseColWidth="10" defaultColWidth="11.42578125" defaultRowHeight="15" x14ac:dyDescent="0.25"/>
  <cols>
    <col min="1" max="1" width="56" style="29" customWidth="1"/>
    <col min="2" max="2" width="11.28515625" style="29" bestFit="1" customWidth="1"/>
    <col min="3" max="6" width="11.28515625" style="6" bestFit="1" customWidth="1"/>
    <col min="7" max="16384" width="11.42578125" style="6"/>
  </cols>
  <sheetData>
    <row r="1" spans="1:11" ht="15.75" hidden="1" thickBot="1" x14ac:dyDescent="0.3">
      <c r="A1" s="1" t="s">
        <v>0</v>
      </c>
      <c r="B1" s="2" t="s">
        <v>1</v>
      </c>
      <c r="C1" s="3">
        <v>22</v>
      </c>
      <c r="D1" s="3">
        <v>21</v>
      </c>
      <c r="E1" s="4"/>
      <c r="F1" s="5"/>
      <c r="G1" s="5"/>
      <c r="H1" s="39"/>
      <c r="I1" s="39"/>
      <c r="J1" s="39"/>
      <c r="K1" s="38" t="s">
        <v>391</v>
      </c>
    </row>
    <row r="2" spans="1:11" ht="15.75" hidden="1" thickBot="1" x14ac:dyDescent="0.3">
      <c r="A2" s="7" t="s">
        <v>2</v>
      </c>
      <c r="B2" s="8">
        <v>43540</v>
      </c>
      <c r="C2" s="9">
        <v>43796</v>
      </c>
      <c r="D2" s="9">
        <v>44098</v>
      </c>
      <c r="E2" s="9">
        <v>44308</v>
      </c>
      <c r="F2" s="10">
        <v>44320</v>
      </c>
      <c r="G2" s="10">
        <v>44460</v>
      </c>
      <c r="H2" s="10">
        <v>44644</v>
      </c>
      <c r="I2" s="40"/>
      <c r="J2" s="40"/>
    </row>
    <row r="3" spans="1:11" ht="15.75" hidden="1" thickBot="1" x14ac:dyDescent="0.3">
      <c r="A3" s="11" t="s">
        <v>3</v>
      </c>
      <c r="B3" s="12" t="s">
        <v>4</v>
      </c>
      <c r="C3" s="12" t="s">
        <v>4</v>
      </c>
      <c r="D3" s="13" t="s">
        <v>4</v>
      </c>
      <c r="E3" s="13" t="s">
        <v>4</v>
      </c>
      <c r="F3" s="13" t="s">
        <v>4</v>
      </c>
      <c r="G3" s="13" t="s">
        <v>4</v>
      </c>
      <c r="H3" s="13" t="s">
        <v>4</v>
      </c>
      <c r="I3" s="41"/>
      <c r="J3" s="41"/>
    </row>
    <row r="4" spans="1:11" ht="15.75" hidden="1" thickBot="1" x14ac:dyDescent="0.3">
      <c r="A4" s="14" t="s">
        <v>5</v>
      </c>
      <c r="B4" s="15" t="s">
        <v>4</v>
      </c>
      <c r="C4" s="15" t="s">
        <v>4</v>
      </c>
      <c r="D4" s="16" t="s">
        <v>4</v>
      </c>
      <c r="E4" s="16" t="s">
        <v>6</v>
      </c>
      <c r="F4" s="16" t="s">
        <v>6</v>
      </c>
      <c r="G4" s="16"/>
      <c r="H4" s="16" t="s">
        <v>4</v>
      </c>
      <c r="I4" s="41"/>
      <c r="J4" s="41"/>
    </row>
    <row r="5" spans="1:11" ht="15.75" hidden="1" thickBot="1" x14ac:dyDescent="0.3">
      <c r="A5" s="14" t="s">
        <v>7</v>
      </c>
      <c r="B5" s="15" t="s">
        <v>6</v>
      </c>
      <c r="C5" s="15" t="s">
        <v>6</v>
      </c>
      <c r="D5" s="16" t="s">
        <v>4</v>
      </c>
      <c r="E5" s="16" t="s">
        <v>4</v>
      </c>
      <c r="F5" s="16" t="s">
        <v>4</v>
      </c>
      <c r="G5" s="16" t="s">
        <v>4</v>
      </c>
      <c r="H5" s="16" t="s">
        <v>4</v>
      </c>
      <c r="I5" s="41"/>
      <c r="J5" s="41"/>
    </row>
    <row r="6" spans="1:11" ht="15.75" hidden="1" thickBot="1" x14ac:dyDescent="0.3">
      <c r="A6" s="14" t="s">
        <v>9</v>
      </c>
      <c r="B6" s="15" t="s">
        <v>4</v>
      </c>
      <c r="C6" s="15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I6" s="41"/>
      <c r="J6" s="41"/>
    </row>
    <row r="7" spans="1:11" ht="15.75" hidden="1" thickBot="1" x14ac:dyDescent="0.3">
      <c r="A7" s="14" t="s">
        <v>10</v>
      </c>
      <c r="B7" s="15" t="s">
        <v>4</v>
      </c>
      <c r="C7" s="15" t="s">
        <v>4</v>
      </c>
      <c r="D7" s="16" t="s">
        <v>4</v>
      </c>
      <c r="E7" s="16" t="s">
        <v>4</v>
      </c>
      <c r="F7" s="16" t="s">
        <v>4</v>
      </c>
      <c r="G7" s="16" t="s">
        <v>4</v>
      </c>
      <c r="H7" s="16" t="s">
        <v>4</v>
      </c>
      <c r="I7" s="41"/>
      <c r="J7" s="41"/>
    </row>
    <row r="8" spans="1:11" ht="15.75" hidden="1" thickBot="1" x14ac:dyDescent="0.3">
      <c r="A8" s="14" t="s">
        <v>11</v>
      </c>
      <c r="B8" s="15" t="s">
        <v>4</v>
      </c>
      <c r="C8" s="15" t="s">
        <v>4</v>
      </c>
      <c r="D8" s="16" t="s">
        <v>4</v>
      </c>
      <c r="E8" s="16"/>
      <c r="F8" s="16" t="s">
        <v>4</v>
      </c>
      <c r="G8" s="16" t="s">
        <v>4</v>
      </c>
      <c r="H8" s="16"/>
      <c r="I8" s="41"/>
      <c r="J8" s="41"/>
    </row>
    <row r="9" spans="1:11" ht="15.75" hidden="1" thickBot="1" x14ac:dyDescent="0.3">
      <c r="A9" s="14" t="s">
        <v>12</v>
      </c>
      <c r="B9" s="15" t="s">
        <v>4</v>
      </c>
      <c r="C9" s="15" t="s">
        <v>4</v>
      </c>
      <c r="D9" s="16"/>
      <c r="E9" s="16" t="s">
        <v>4</v>
      </c>
      <c r="F9" s="16"/>
      <c r="G9" s="16" t="s">
        <v>4</v>
      </c>
      <c r="H9" s="16"/>
      <c r="I9" s="41"/>
      <c r="J9" s="41"/>
    </row>
    <row r="10" spans="1:11" ht="15.75" hidden="1" thickBot="1" x14ac:dyDescent="0.3">
      <c r="A10" s="14" t="s">
        <v>13</v>
      </c>
      <c r="B10" s="15" t="s">
        <v>4</v>
      </c>
      <c r="C10" s="15" t="s">
        <v>4</v>
      </c>
      <c r="D10" s="16" t="s">
        <v>4</v>
      </c>
      <c r="E10" s="16" t="s">
        <v>4</v>
      </c>
      <c r="F10" s="16"/>
      <c r="G10" s="16" t="s">
        <v>4</v>
      </c>
      <c r="H10" s="16" t="s">
        <v>4</v>
      </c>
      <c r="I10" s="41"/>
      <c r="J10" s="41"/>
    </row>
    <row r="11" spans="1:11" ht="15.75" hidden="1" thickBot="1" x14ac:dyDescent="0.3">
      <c r="A11" s="14" t="s">
        <v>14</v>
      </c>
      <c r="B11" s="15" t="s">
        <v>4</v>
      </c>
      <c r="C11" s="15" t="s">
        <v>4</v>
      </c>
      <c r="D11" s="16"/>
      <c r="E11" s="16" t="s">
        <v>6</v>
      </c>
      <c r="F11" s="16" t="s">
        <v>6</v>
      </c>
      <c r="G11" s="16"/>
      <c r="H11" s="16"/>
      <c r="I11" s="41"/>
      <c r="J11" s="41"/>
    </row>
    <row r="12" spans="1:11" ht="15.75" hidden="1" thickBot="1" x14ac:dyDescent="0.3">
      <c r="A12" s="14" t="s">
        <v>8</v>
      </c>
      <c r="B12" s="15" t="s">
        <v>4</v>
      </c>
      <c r="C12" s="15" t="s">
        <v>4</v>
      </c>
      <c r="D12" s="16" t="s">
        <v>4</v>
      </c>
      <c r="E12" s="16"/>
      <c r="F12" s="16"/>
      <c r="G12" s="16"/>
      <c r="H12" s="16" t="s">
        <v>4</v>
      </c>
      <c r="I12" s="41"/>
      <c r="J12" s="41"/>
    </row>
    <row r="13" spans="1:11" ht="15.75" hidden="1" thickBot="1" x14ac:dyDescent="0.3">
      <c r="A13" s="14" t="s">
        <v>15</v>
      </c>
      <c r="B13" s="15" t="s">
        <v>4</v>
      </c>
      <c r="C13" s="15" t="s">
        <v>4</v>
      </c>
      <c r="D13" s="16" t="s">
        <v>4</v>
      </c>
      <c r="E13" s="16" t="s">
        <v>4</v>
      </c>
      <c r="F13" s="16" t="s">
        <v>4</v>
      </c>
      <c r="G13" s="16" t="s">
        <v>4</v>
      </c>
      <c r="H13" s="16" t="s">
        <v>4</v>
      </c>
      <c r="I13" s="41"/>
      <c r="J13" s="41"/>
    </row>
    <row r="14" spans="1:11" ht="15.75" hidden="1" thickBot="1" x14ac:dyDescent="0.3">
      <c r="A14" s="17" t="s">
        <v>16</v>
      </c>
      <c r="B14" s="15" t="s">
        <v>4</v>
      </c>
      <c r="C14" s="15" t="s">
        <v>4</v>
      </c>
      <c r="D14" s="16" t="s">
        <v>4</v>
      </c>
      <c r="E14" s="16" t="s">
        <v>4</v>
      </c>
      <c r="F14" s="16" t="s">
        <v>4</v>
      </c>
      <c r="G14" s="16" t="s">
        <v>4</v>
      </c>
      <c r="H14" s="16" t="s">
        <v>4</v>
      </c>
      <c r="I14" s="41"/>
      <c r="J14" s="41"/>
    </row>
    <row r="15" spans="1:11" ht="15.75" hidden="1" thickBot="1" x14ac:dyDescent="0.3">
      <c r="A15" s="17" t="s">
        <v>16</v>
      </c>
      <c r="B15" s="15" t="s">
        <v>4</v>
      </c>
      <c r="C15" s="15" t="s">
        <v>4</v>
      </c>
      <c r="D15" s="16" t="s">
        <v>4</v>
      </c>
      <c r="E15" s="16" t="s">
        <v>4</v>
      </c>
      <c r="F15" s="16" t="s">
        <v>4</v>
      </c>
      <c r="G15" s="16" t="s">
        <v>4</v>
      </c>
      <c r="H15" s="16"/>
      <c r="I15" s="41"/>
      <c r="J15" s="41"/>
    </row>
    <row r="16" spans="1:11" ht="15.75" hidden="1" thickBot="1" x14ac:dyDescent="0.3">
      <c r="A16" s="17" t="s">
        <v>17</v>
      </c>
      <c r="B16" s="15" t="s">
        <v>4</v>
      </c>
      <c r="C16" s="15" t="s">
        <v>4</v>
      </c>
      <c r="D16" s="16"/>
      <c r="E16" s="16" t="s">
        <v>4</v>
      </c>
      <c r="F16" s="16" t="s">
        <v>4</v>
      </c>
      <c r="G16" s="16" t="s">
        <v>4</v>
      </c>
      <c r="H16" s="16" t="s">
        <v>4</v>
      </c>
      <c r="I16" s="41"/>
      <c r="J16" s="41"/>
    </row>
    <row r="17" spans="1:10" ht="15.75" hidden="1" thickBot="1" x14ac:dyDescent="0.3">
      <c r="A17" s="17" t="s">
        <v>17</v>
      </c>
      <c r="B17" s="15" t="s">
        <v>4</v>
      </c>
      <c r="C17" s="15" t="s">
        <v>4</v>
      </c>
      <c r="D17" s="16" t="s">
        <v>4</v>
      </c>
      <c r="E17" s="16" t="s">
        <v>4</v>
      </c>
      <c r="F17" s="16" t="s">
        <v>4</v>
      </c>
      <c r="G17" s="16" t="s">
        <v>4</v>
      </c>
      <c r="H17" s="16" t="s">
        <v>4</v>
      </c>
      <c r="I17" s="41"/>
      <c r="J17" s="41"/>
    </row>
    <row r="18" spans="1:10" ht="15.75" hidden="1" thickBot="1" x14ac:dyDescent="0.3">
      <c r="A18" s="17" t="s">
        <v>18</v>
      </c>
      <c r="B18" s="15" t="s">
        <v>4</v>
      </c>
      <c r="C18" s="15" t="s">
        <v>4</v>
      </c>
      <c r="D18" s="16" t="s">
        <v>4</v>
      </c>
      <c r="E18" s="16" t="s">
        <v>4</v>
      </c>
      <c r="F18" s="16" t="s">
        <v>4</v>
      </c>
      <c r="G18" s="16" t="s">
        <v>4</v>
      </c>
      <c r="H18" s="16" t="s">
        <v>4</v>
      </c>
      <c r="I18" s="41"/>
      <c r="J18" s="41"/>
    </row>
    <row r="19" spans="1:10" ht="15.75" hidden="1" thickBot="1" x14ac:dyDescent="0.3">
      <c r="A19" s="17" t="s">
        <v>18</v>
      </c>
      <c r="B19" s="15" t="s">
        <v>4</v>
      </c>
      <c r="C19" s="15" t="s">
        <v>4</v>
      </c>
      <c r="D19" s="16" t="s">
        <v>4</v>
      </c>
      <c r="E19" s="16"/>
      <c r="F19" s="16" t="s">
        <v>4</v>
      </c>
      <c r="G19" s="16" t="s">
        <v>4</v>
      </c>
      <c r="H19" s="16" t="s">
        <v>4</v>
      </c>
      <c r="I19" s="41"/>
      <c r="J19" s="41"/>
    </row>
    <row r="20" spans="1:10" ht="15.75" hidden="1" thickBot="1" x14ac:dyDescent="0.3">
      <c r="A20" s="17" t="s">
        <v>19</v>
      </c>
      <c r="B20" s="15" t="s">
        <v>4</v>
      </c>
      <c r="C20" s="15" t="s">
        <v>4</v>
      </c>
      <c r="D20" s="16" t="s">
        <v>4</v>
      </c>
      <c r="E20" s="16" t="s">
        <v>4</v>
      </c>
      <c r="F20" s="16" t="s">
        <v>4</v>
      </c>
      <c r="G20" s="16" t="s">
        <v>4</v>
      </c>
      <c r="H20" s="16" t="s">
        <v>4</v>
      </c>
      <c r="I20" s="41"/>
      <c r="J20" s="41"/>
    </row>
    <row r="21" spans="1:10" ht="15.75" hidden="1" thickBot="1" x14ac:dyDescent="0.3">
      <c r="A21" s="17" t="s">
        <v>19</v>
      </c>
      <c r="B21" s="15" t="s">
        <v>4</v>
      </c>
      <c r="C21" s="15" t="s">
        <v>4</v>
      </c>
      <c r="D21" s="16" t="s">
        <v>4</v>
      </c>
      <c r="E21" s="16" t="s">
        <v>4</v>
      </c>
      <c r="F21" s="16" t="s">
        <v>4</v>
      </c>
      <c r="G21" s="16"/>
      <c r="H21" s="16"/>
      <c r="I21" s="41"/>
      <c r="J21" s="41"/>
    </row>
    <row r="22" spans="1:10" ht="15.75" hidden="1" thickBot="1" x14ac:dyDescent="0.3">
      <c r="A22" s="17" t="s">
        <v>20</v>
      </c>
      <c r="B22" s="15" t="s">
        <v>4</v>
      </c>
      <c r="C22" s="15" t="s">
        <v>4</v>
      </c>
      <c r="D22" s="16" t="s">
        <v>4</v>
      </c>
      <c r="E22" s="16" t="s">
        <v>4</v>
      </c>
      <c r="F22" s="16" t="s">
        <v>4</v>
      </c>
      <c r="G22" s="16" t="s">
        <v>4</v>
      </c>
      <c r="H22" s="16" t="s">
        <v>4</v>
      </c>
      <c r="I22" s="41"/>
      <c r="J22" s="41"/>
    </row>
    <row r="23" spans="1:10" ht="15.75" hidden="1" thickBot="1" x14ac:dyDescent="0.3">
      <c r="A23" s="17" t="s">
        <v>20</v>
      </c>
      <c r="B23" s="15" t="s">
        <v>4</v>
      </c>
      <c r="C23" s="15" t="s">
        <v>4</v>
      </c>
      <c r="D23" s="16" t="s">
        <v>4</v>
      </c>
      <c r="E23" s="16" t="s">
        <v>4</v>
      </c>
      <c r="F23" s="16" t="s">
        <v>4</v>
      </c>
      <c r="G23" s="16"/>
      <c r="H23" s="16"/>
      <c r="I23" s="41"/>
      <c r="J23" s="41"/>
    </row>
    <row r="24" spans="1:10" ht="15.75" hidden="1" thickBot="1" x14ac:dyDescent="0.3">
      <c r="A24" s="17" t="s">
        <v>21</v>
      </c>
      <c r="B24" s="15" t="s">
        <v>4</v>
      </c>
      <c r="C24" s="15" t="s">
        <v>4</v>
      </c>
      <c r="D24" s="16" t="s">
        <v>4</v>
      </c>
      <c r="E24" s="16"/>
      <c r="F24" s="16"/>
      <c r="G24" s="16" t="s">
        <v>4</v>
      </c>
      <c r="H24" s="16" t="s">
        <v>4</v>
      </c>
      <c r="I24" s="41"/>
      <c r="J24" s="41"/>
    </row>
    <row r="25" spans="1:10" ht="15.75" hidden="1" thickBot="1" x14ac:dyDescent="0.3">
      <c r="A25" s="18" t="s">
        <v>21</v>
      </c>
      <c r="B25" s="19" t="s">
        <v>4</v>
      </c>
      <c r="C25" s="19" t="s">
        <v>4</v>
      </c>
      <c r="D25" s="20" t="s">
        <v>4</v>
      </c>
      <c r="E25" s="20" t="s">
        <v>4</v>
      </c>
      <c r="F25" s="20" t="s">
        <v>4</v>
      </c>
      <c r="G25" s="20"/>
      <c r="H25" s="20"/>
      <c r="I25" s="41"/>
      <c r="J25" s="41"/>
    </row>
    <row r="26" spans="1:10" ht="15.75" hidden="1" thickBot="1" x14ac:dyDescent="0.3">
      <c r="A26" s="52" t="s">
        <v>22</v>
      </c>
      <c r="B26" s="53">
        <f t="shared" ref="B26:H26" si="0">COUNTIF(B3:B25,"S")</f>
        <v>22</v>
      </c>
      <c r="C26" s="53">
        <f t="shared" si="0"/>
        <v>22</v>
      </c>
      <c r="D26" s="53">
        <f t="shared" si="0"/>
        <v>20</v>
      </c>
      <c r="E26" s="53">
        <f t="shared" si="0"/>
        <v>17</v>
      </c>
      <c r="F26" s="54">
        <f t="shared" si="0"/>
        <v>17</v>
      </c>
      <c r="G26" s="54">
        <f t="shared" si="0"/>
        <v>17</v>
      </c>
      <c r="H26" s="54">
        <f t="shared" si="0"/>
        <v>16</v>
      </c>
      <c r="I26" s="42"/>
      <c r="J26" s="42"/>
    </row>
    <row r="27" spans="1:10" ht="15.75" hidden="1" thickBot="1" x14ac:dyDescent="0.3">
      <c r="A27" s="21" t="s">
        <v>23</v>
      </c>
      <c r="B27" s="55">
        <f t="shared" ref="B27:D27" si="1">+B26/$C$1*100</f>
        <v>100</v>
      </c>
      <c r="C27" s="55">
        <f t="shared" si="1"/>
        <v>100</v>
      </c>
      <c r="D27" s="55">
        <f t="shared" si="1"/>
        <v>90.909090909090907</v>
      </c>
      <c r="E27" s="55">
        <f>+E26/$D$1*100</f>
        <v>80.952380952380949</v>
      </c>
      <c r="F27" s="55">
        <f>+F26/$D$1*100</f>
        <v>80.952380952380949</v>
      </c>
      <c r="G27" s="55">
        <f>+G26/$D$1*100</f>
        <v>80.952380952380949</v>
      </c>
      <c r="H27" s="57">
        <f>+H26/$D$1*100</f>
        <v>76.19047619047619</v>
      </c>
      <c r="I27" s="43"/>
      <c r="J27" s="43"/>
    </row>
    <row r="28" spans="1:10" ht="15.75" hidden="1" thickBot="1" x14ac:dyDescent="0.3">
      <c r="A28" s="24"/>
      <c r="B28" s="24"/>
      <c r="C28" s="25"/>
      <c r="D28" s="25"/>
      <c r="E28" s="25"/>
      <c r="F28" s="25"/>
    </row>
    <row r="29" spans="1:10" ht="15.75" hidden="1" thickBot="1" x14ac:dyDescent="0.3">
      <c r="A29" s="1" t="s">
        <v>24</v>
      </c>
      <c r="B29" s="2" t="s">
        <v>1</v>
      </c>
      <c r="C29" s="3">
        <v>22</v>
      </c>
      <c r="D29" s="3">
        <v>21</v>
      </c>
      <c r="E29" s="4"/>
      <c r="F29" s="5"/>
      <c r="G29" s="5"/>
      <c r="H29" s="39"/>
      <c r="I29" s="39"/>
      <c r="J29" s="39"/>
    </row>
    <row r="30" spans="1:10" ht="15.75" hidden="1" thickBot="1" x14ac:dyDescent="0.3">
      <c r="A30" s="7" t="s">
        <v>2</v>
      </c>
      <c r="B30" s="8">
        <v>43507</v>
      </c>
      <c r="C30" s="9">
        <v>43794</v>
      </c>
      <c r="D30" s="9">
        <v>44119</v>
      </c>
      <c r="E30" s="9">
        <v>44210</v>
      </c>
      <c r="F30" s="10">
        <v>44315</v>
      </c>
      <c r="G30" s="10">
        <v>44621</v>
      </c>
      <c r="H30" s="40"/>
      <c r="I30" s="40"/>
      <c r="J30" s="40"/>
    </row>
    <row r="31" spans="1:10" ht="15.75" hidden="1" thickBot="1" x14ac:dyDescent="0.3">
      <c r="A31" s="11" t="s">
        <v>3</v>
      </c>
      <c r="B31" s="12" t="s">
        <v>4</v>
      </c>
      <c r="C31" s="12" t="s">
        <v>4</v>
      </c>
      <c r="D31" s="12" t="s">
        <v>4</v>
      </c>
      <c r="E31" s="13" t="s">
        <v>4</v>
      </c>
      <c r="F31" s="13" t="s">
        <v>4</v>
      </c>
      <c r="G31" s="13" t="s">
        <v>4</v>
      </c>
      <c r="H31" s="41"/>
      <c r="I31" s="41"/>
      <c r="J31" s="41"/>
    </row>
    <row r="32" spans="1:10" ht="15.75" hidden="1" thickBot="1" x14ac:dyDescent="0.3">
      <c r="A32" s="14" t="s">
        <v>25</v>
      </c>
      <c r="B32" s="15" t="s">
        <v>4</v>
      </c>
      <c r="C32" s="15" t="s">
        <v>4</v>
      </c>
      <c r="D32" s="15" t="s">
        <v>4</v>
      </c>
      <c r="E32" s="16" t="s">
        <v>6</v>
      </c>
      <c r="F32" s="16" t="s">
        <v>6</v>
      </c>
      <c r="G32" s="16" t="s">
        <v>4</v>
      </c>
      <c r="H32" s="41"/>
      <c r="I32" s="41"/>
      <c r="J32" s="41"/>
    </row>
    <row r="33" spans="1:11" ht="15.75" hidden="1" thickBot="1" x14ac:dyDescent="0.3">
      <c r="A33" s="14" t="s">
        <v>7</v>
      </c>
      <c r="B33" s="15" t="s">
        <v>6</v>
      </c>
      <c r="C33" s="15" t="s">
        <v>6</v>
      </c>
      <c r="D33" s="15" t="s">
        <v>4</v>
      </c>
      <c r="E33" s="16" t="s">
        <v>4</v>
      </c>
      <c r="F33" s="16" t="s">
        <v>4</v>
      </c>
      <c r="G33" s="16" t="s">
        <v>4</v>
      </c>
      <c r="H33" s="41"/>
      <c r="I33" s="41"/>
      <c r="J33" s="41"/>
    </row>
    <row r="34" spans="1:11" ht="15.75" hidden="1" thickBot="1" x14ac:dyDescent="0.3">
      <c r="A34" s="14" t="s">
        <v>9</v>
      </c>
      <c r="B34" s="15" t="s">
        <v>4</v>
      </c>
      <c r="C34" s="15" t="s">
        <v>4</v>
      </c>
      <c r="D34" s="15" t="s">
        <v>4</v>
      </c>
      <c r="E34" s="16" t="s">
        <v>4</v>
      </c>
      <c r="F34" s="16" t="s">
        <v>4</v>
      </c>
      <c r="G34" s="16" t="s">
        <v>4</v>
      </c>
      <c r="H34" s="41"/>
      <c r="I34" s="41"/>
      <c r="J34" s="41"/>
    </row>
    <row r="35" spans="1:11" ht="15.75" hidden="1" thickBot="1" x14ac:dyDescent="0.3">
      <c r="A35" s="14" t="s">
        <v>10</v>
      </c>
      <c r="B35" s="15" t="s">
        <v>4</v>
      </c>
      <c r="C35" s="15" t="s">
        <v>4</v>
      </c>
      <c r="D35" s="16"/>
      <c r="E35" s="16" t="s">
        <v>4</v>
      </c>
      <c r="F35" s="16"/>
      <c r="G35" s="16" t="s">
        <v>4</v>
      </c>
      <c r="H35" s="41"/>
      <c r="I35" s="41"/>
      <c r="J35" s="41"/>
    </row>
    <row r="36" spans="1:11" ht="15.75" hidden="1" thickBot="1" x14ac:dyDescent="0.3">
      <c r="A36" s="14" t="s">
        <v>11</v>
      </c>
      <c r="B36" s="15" t="s">
        <v>4</v>
      </c>
      <c r="C36" s="15" t="s">
        <v>4</v>
      </c>
      <c r="D36" s="16"/>
      <c r="E36" s="16" t="s">
        <v>4</v>
      </c>
      <c r="F36" s="16" t="s">
        <v>4</v>
      </c>
      <c r="G36" s="16"/>
      <c r="H36" s="41"/>
      <c r="I36" s="41"/>
      <c r="J36" s="41"/>
    </row>
    <row r="37" spans="1:11" ht="15.75" hidden="1" thickBot="1" x14ac:dyDescent="0.3">
      <c r="A37" s="14" t="s">
        <v>12</v>
      </c>
      <c r="B37" s="15" t="s">
        <v>4</v>
      </c>
      <c r="C37" s="15" t="s">
        <v>4</v>
      </c>
      <c r="D37" s="15"/>
      <c r="E37" s="16" t="s">
        <v>4</v>
      </c>
      <c r="F37" s="16"/>
      <c r="G37" s="16"/>
      <c r="H37" s="41"/>
      <c r="I37" s="41"/>
      <c r="J37" s="41"/>
    </row>
    <row r="38" spans="1:11" ht="15.75" hidden="1" thickBot="1" x14ac:dyDescent="0.3">
      <c r="A38" s="17" t="s">
        <v>13</v>
      </c>
      <c r="B38" s="15" t="s">
        <v>4</v>
      </c>
      <c r="C38" s="15" t="s">
        <v>4</v>
      </c>
      <c r="D38" s="15" t="s">
        <v>4</v>
      </c>
      <c r="E38" s="16"/>
      <c r="F38" s="16"/>
      <c r="G38" s="16" t="s">
        <v>4</v>
      </c>
      <c r="H38" s="41"/>
      <c r="I38" s="41"/>
      <c r="J38" s="41"/>
    </row>
    <row r="39" spans="1:11" ht="15.75" hidden="1" thickBot="1" x14ac:dyDescent="0.3">
      <c r="A39" s="17" t="s">
        <v>14</v>
      </c>
      <c r="B39" s="15" t="s">
        <v>4</v>
      </c>
      <c r="C39" s="15" t="s">
        <v>4</v>
      </c>
      <c r="D39" s="15" t="s">
        <v>4</v>
      </c>
      <c r="E39" s="16" t="s">
        <v>4</v>
      </c>
      <c r="F39" s="16" t="s">
        <v>6</v>
      </c>
      <c r="G39" s="16"/>
      <c r="H39" s="41"/>
      <c r="I39" s="41"/>
      <c r="J39" s="41"/>
    </row>
    <row r="40" spans="1:11" ht="15.75" hidden="1" thickBot="1" x14ac:dyDescent="0.3">
      <c r="A40" s="14" t="s">
        <v>8</v>
      </c>
      <c r="B40" s="15" t="s">
        <v>4</v>
      </c>
      <c r="C40" s="15" t="s">
        <v>4</v>
      </c>
      <c r="D40" s="16"/>
      <c r="E40" s="16" t="s">
        <v>4</v>
      </c>
      <c r="F40" s="16" t="s">
        <v>4</v>
      </c>
      <c r="G40" s="16"/>
      <c r="H40" s="41"/>
      <c r="I40" s="41"/>
      <c r="J40" s="41"/>
    </row>
    <row r="41" spans="1:11" ht="15.75" hidden="1" thickBot="1" x14ac:dyDescent="0.3">
      <c r="A41" s="14" t="s">
        <v>15</v>
      </c>
      <c r="B41" s="15" t="s">
        <v>4</v>
      </c>
      <c r="C41" s="15" t="s">
        <v>4</v>
      </c>
      <c r="D41" s="15" t="s">
        <v>4</v>
      </c>
      <c r="E41" s="16" t="s">
        <v>4</v>
      </c>
      <c r="F41" s="16" t="s">
        <v>4</v>
      </c>
      <c r="G41" s="16" t="s">
        <v>4</v>
      </c>
      <c r="H41" s="41"/>
      <c r="I41" s="41"/>
      <c r="J41" s="41"/>
    </row>
    <row r="42" spans="1:11" ht="15.75" hidden="1" thickBot="1" x14ac:dyDescent="0.3">
      <c r="A42" s="14" t="s">
        <v>26</v>
      </c>
      <c r="B42" s="15" t="s">
        <v>4</v>
      </c>
      <c r="C42" s="15" t="s">
        <v>4</v>
      </c>
      <c r="D42" s="16" t="s">
        <v>4</v>
      </c>
      <c r="E42" s="16" t="s">
        <v>4</v>
      </c>
      <c r="F42" s="16" t="s">
        <v>4</v>
      </c>
      <c r="G42" s="16"/>
      <c r="H42" s="41"/>
      <c r="I42" s="41"/>
      <c r="J42" s="41"/>
    </row>
    <row r="43" spans="1:11" ht="15.75" hidden="1" thickBot="1" x14ac:dyDescent="0.3">
      <c r="A43" s="14" t="s">
        <v>27</v>
      </c>
      <c r="B43" s="15" t="s">
        <v>4</v>
      </c>
      <c r="C43" s="15" t="s">
        <v>4</v>
      </c>
      <c r="D43" s="16" t="s">
        <v>4</v>
      </c>
      <c r="E43" s="16" t="s">
        <v>4</v>
      </c>
      <c r="F43" s="16"/>
      <c r="G43" s="16"/>
      <c r="H43" s="41"/>
      <c r="I43" s="41"/>
      <c r="J43" s="41"/>
    </row>
    <row r="44" spans="1:11" ht="15.75" hidden="1" thickBot="1" x14ac:dyDescent="0.3">
      <c r="A44" s="14" t="s">
        <v>28</v>
      </c>
      <c r="B44" s="15" t="s">
        <v>4</v>
      </c>
      <c r="C44" s="15" t="s">
        <v>4</v>
      </c>
      <c r="D44" s="16" t="s">
        <v>4</v>
      </c>
      <c r="E44" s="16" t="s">
        <v>4</v>
      </c>
      <c r="F44" s="16" t="s">
        <v>4</v>
      </c>
      <c r="G44" s="16" t="s">
        <v>4</v>
      </c>
      <c r="H44" s="41"/>
      <c r="I44" s="41"/>
      <c r="J44" s="41"/>
    </row>
    <row r="45" spans="1:11" ht="15.75" hidden="1" thickBot="1" x14ac:dyDescent="0.3">
      <c r="A45" s="14" t="s">
        <v>29</v>
      </c>
      <c r="B45" s="15" t="s">
        <v>4</v>
      </c>
      <c r="C45" s="15" t="s">
        <v>4</v>
      </c>
      <c r="D45" s="16"/>
      <c r="E45" s="16"/>
      <c r="F45" s="16" t="s">
        <v>4</v>
      </c>
      <c r="G45" s="16"/>
      <c r="H45" s="41"/>
      <c r="I45" s="41"/>
      <c r="J45" s="41"/>
    </row>
    <row r="46" spans="1:11" ht="15.75" hidden="1" thickBot="1" x14ac:dyDescent="0.3">
      <c r="A46" s="14" t="s">
        <v>30</v>
      </c>
      <c r="B46" s="15" t="s">
        <v>4</v>
      </c>
      <c r="C46" s="15" t="s">
        <v>4</v>
      </c>
      <c r="D46" s="16"/>
      <c r="E46" s="16"/>
      <c r="F46" s="16"/>
      <c r="G46" s="16"/>
      <c r="H46" s="41"/>
      <c r="I46" s="41"/>
      <c r="J46" s="41"/>
      <c r="K46" s="38" t="s">
        <v>392</v>
      </c>
    </row>
    <row r="47" spans="1:11" ht="15.75" hidden="1" thickBot="1" x14ac:dyDescent="0.3">
      <c r="A47" s="17" t="s">
        <v>31</v>
      </c>
      <c r="B47" s="15" t="s">
        <v>4</v>
      </c>
      <c r="C47" s="15" t="s">
        <v>4</v>
      </c>
      <c r="D47" s="16"/>
      <c r="E47" s="16"/>
      <c r="F47" s="16"/>
      <c r="G47" s="16"/>
      <c r="H47" s="41"/>
      <c r="I47" s="41"/>
      <c r="J47" s="41"/>
      <c r="K47" s="38" t="s">
        <v>392</v>
      </c>
    </row>
    <row r="48" spans="1:11" ht="15.75" hidden="1" thickBot="1" x14ac:dyDescent="0.3">
      <c r="A48" s="14" t="s">
        <v>32</v>
      </c>
      <c r="B48" s="15" t="s">
        <v>4</v>
      </c>
      <c r="C48" s="15" t="s">
        <v>4</v>
      </c>
      <c r="D48" s="16" t="s">
        <v>4</v>
      </c>
      <c r="E48" s="16"/>
      <c r="F48" s="16" t="s">
        <v>4</v>
      </c>
      <c r="G48" s="16" t="s">
        <v>4</v>
      </c>
      <c r="H48" s="41"/>
      <c r="I48" s="41"/>
      <c r="J48" s="41"/>
    </row>
    <row r="49" spans="1:11" ht="15.75" hidden="1" thickBot="1" x14ac:dyDescent="0.3">
      <c r="A49" s="14" t="s">
        <v>33</v>
      </c>
      <c r="B49" s="15" t="s">
        <v>4</v>
      </c>
      <c r="C49" s="15" t="s">
        <v>4</v>
      </c>
      <c r="D49" s="16"/>
      <c r="E49" s="16" t="s">
        <v>4</v>
      </c>
      <c r="F49" s="16"/>
      <c r="G49" s="16"/>
      <c r="H49" s="41"/>
      <c r="I49" s="41"/>
      <c r="J49" s="41"/>
    </row>
    <row r="50" spans="1:11" ht="15.75" hidden="1" thickBot="1" x14ac:dyDescent="0.3">
      <c r="A50" s="14" t="s">
        <v>34</v>
      </c>
      <c r="B50" s="15" t="s">
        <v>4</v>
      </c>
      <c r="C50" s="15" t="s">
        <v>4</v>
      </c>
      <c r="D50" s="16"/>
      <c r="E50" s="16"/>
      <c r="F50" s="16"/>
      <c r="G50" s="16"/>
      <c r="H50" s="41"/>
      <c r="I50" s="41"/>
      <c r="J50" s="41"/>
      <c r="K50" s="38" t="s">
        <v>392</v>
      </c>
    </row>
    <row r="51" spans="1:11" ht="15.75" hidden="1" thickBot="1" x14ac:dyDescent="0.3">
      <c r="A51" s="14" t="s">
        <v>35</v>
      </c>
      <c r="B51" s="15" t="s">
        <v>4</v>
      </c>
      <c r="C51" s="15" t="s">
        <v>4</v>
      </c>
      <c r="D51" s="16" t="s">
        <v>4</v>
      </c>
      <c r="E51" s="16" t="s">
        <v>4</v>
      </c>
      <c r="F51" s="16" t="s">
        <v>4</v>
      </c>
      <c r="G51" s="16" t="s">
        <v>4</v>
      </c>
      <c r="H51" s="41"/>
      <c r="I51" s="41"/>
      <c r="J51" s="41"/>
    </row>
    <row r="52" spans="1:11" ht="15.75" hidden="1" thickBot="1" x14ac:dyDescent="0.3">
      <c r="A52" s="14" t="s">
        <v>36</v>
      </c>
      <c r="B52" s="15" t="s">
        <v>4</v>
      </c>
      <c r="C52" s="15" t="s">
        <v>4</v>
      </c>
      <c r="D52" s="16"/>
      <c r="E52" s="16"/>
      <c r="F52" s="16"/>
      <c r="G52" s="16" t="s">
        <v>4</v>
      </c>
      <c r="H52" s="41"/>
      <c r="I52" s="41"/>
      <c r="J52" s="41"/>
    </row>
    <row r="53" spans="1:11" ht="15.75" hidden="1" thickBot="1" x14ac:dyDescent="0.3">
      <c r="A53" s="26" t="s">
        <v>35</v>
      </c>
      <c r="B53" s="19" t="s">
        <v>4</v>
      </c>
      <c r="C53" s="19" t="s">
        <v>4</v>
      </c>
      <c r="D53" s="20" t="s">
        <v>4</v>
      </c>
      <c r="E53" s="20" t="s">
        <v>4</v>
      </c>
      <c r="F53" s="20" t="s">
        <v>4</v>
      </c>
      <c r="G53" s="20"/>
      <c r="H53" s="41"/>
      <c r="I53" s="41"/>
      <c r="J53" s="41"/>
    </row>
    <row r="54" spans="1:11" ht="15.75" hidden="1" thickBot="1" x14ac:dyDescent="0.3">
      <c r="A54" s="52" t="s">
        <v>22</v>
      </c>
      <c r="B54" s="53">
        <f t="shared" ref="B54:G54" si="2">COUNTIF(B31:B53,"S")</f>
        <v>22</v>
      </c>
      <c r="C54" s="53">
        <f t="shared" si="2"/>
        <v>22</v>
      </c>
      <c r="D54" s="53">
        <f t="shared" si="2"/>
        <v>13</v>
      </c>
      <c r="E54" s="53">
        <f t="shared" si="2"/>
        <v>15</v>
      </c>
      <c r="F54" s="54">
        <f t="shared" si="2"/>
        <v>12</v>
      </c>
      <c r="G54" s="54">
        <f t="shared" si="2"/>
        <v>11</v>
      </c>
      <c r="H54" s="42"/>
      <c r="I54" s="42"/>
      <c r="J54" s="42"/>
    </row>
    <row r="55" spans="1:11" ht="15.75" hidden="1" thickBot="1" x14ac:dyDescent="0.3">
      <c r="A55" s="21" t="s">
        <v>23</v>
      </c>
      <c r="B55" s="55">
        <f t="shared" ref="B55:D55" si="3">+B54/$C$29*100</f>
        <v>100</v>
      </c>
      <c r="C55" s="55">
        <f t="shared" si="3"/>
        <v>100</v>
      </c>
      <c r="D55" s="56">
        <f t="shared" si="3"/>
        <v>59.090909090909093</v>
      </c>
      <c r="E55" s="56">
        <f>+E54/$D$29*100</f>
        <v>71.428571428571431</v>
      </c>
      <c r="F55" s="56">
        <f>+F54/$D$29*100</f>
        <v>57.142857142857139</v>
      </c>
      <c r="G55" s="58">
        <f>+G54/$D$29*100</f>
        <v>52.380952380952387</v>
      </c>
      <c r="H55" s="43"/>
      <c r="I55" s="43"/>
      <c r="J55" s="43"/>
    </row>
    <row r="56" spans="1:11" ht="15.75" hidden="1" thickBot="1" x14ac:dyDescent="0.3">
      <c r="A56" s="24"/>
      <c r="B56" s="24"/>
      <c r="C56" s="25"/>
      <c r="D56" s="25"/>
      <c r="E56" s="25"/>
      <c r="F56" s="25"/>
    </row>
    <row r="57" spans="1:11" ht="15.75" hidden="1" thickBot="1" x14ac:dyDescent="0.3">
      <c r="A57" s="1" t="s">
        <v>37</v>
      </c>
      <c r="B57" s="2" t="s">
        <v>1</v>
      </c>
      <c r="C57" s="3">
        <v>22</v>
      </c>
      <c r="D57" s="3">
        <v>21</v>
      </c>
      <c r="E57" s="4"/>
      <c r="F57" s="5"/>
      <c r="G57" s="5"/>
      <c r="H57" s="39"/>
      <c r="I57" s="39"/>
      <c r="J57" s="39"/>
    </row>
    <row r="58" spans="1:11" ht="15.75" hidden="1" thickBot="1" x14ac:dyDescent="0.3">
      <c r="A58" s="7" t="s">
        <v>2</v>
      </c>
      <c r="B58" s="8">
        <v>43510</v>
      </c>
      <c r="C58" s="9">
        <v>43787</v>
      </c>
      <c r="D58" s="9">
        <v>44124</v>
      </c>
      <c r="E58" s="9">
        <v>44210</v>
      </c>
      <c r="F58" s="10">
        <v>44336</v>
      </c>
      <c r="G58" s="10">
        <v>44621</v>
      </c>
      <c r="H58" s="10">
        <v>44637</v>
      </c>
      <c r="I58" s="40"/>
      <c r="J58" s="40"/>
    </row>
    <row r="59" spans="1:11" ht="15.75" hidden="1" thickBot="1" x14ac:dyDescent="0.3">
      <c r="A59" s="11" t="s">
        <v>3</v>
      </c>
      <c r="B59" s="12" t="s">
        <v>4</v>
      </c>
      <c r="C59" s="12" t="s">
        <v>4</v>
      </c>
      <c r="D59" s="13" t="s">
        <v>4</v>
      </c>
      <c r="E59" s="13" t="s">
        <v>4</v>
      </c>
      <c r="F59" s="13" t="s">
        <v>4</v>
      </c>
      <c r="G59" s="13" t="s">
        <v>4</v>
      </c>
      <c r="H59" s="13" t="s">
        <v>4</v>
      </c>
      <c r="I59" s="41"/>
      <c r="J59" s="41"/>
    </row>
    <row r="60" spans="1:11" ht="15.75" hidden="1" thickBot="1" x14ac:dyDescent="0.3">
      <c r="A60" s="14" t="s">
        <v>25</v>
      </c>
      <c r="B60" s="15" t="s">
        <v>4</v>
      </c>
      <c r="C60" s="15" t="s">
        <v>4</v>
      </c>
      <c r="D60" s="16" t="s">
        <v>4</v>
      </c>
      <c r="E60" s="16" t="s">
        <v>6</v>
      </c>
      <c r="F60" s="16" t="s">
        <v>6</v>
      </c>
      <c r="G60" s="16" t="s">
        <v>4</v>
      </c>
      <c r="H60" s="16" t="s">
        <v>4</v>
      </c>
      <c r="I60" s="41"/>
      <c r="J60" s="41"/>
    </row>
    <row r="61" spans="1:11" ht="15.75" hidden="1" thickBot="1" x14ac:dyDescent="0.3">
      <c r="A61" s="14" t="s">
        <v>7</v>
      </c>
      <c r="B61" s="15" t="s">
        <v>6</v>
      </c>
      <c r="C61" s="15" t="s">
        <v>6</v>
      </c>
      <c r="D61" s="16" t="s">
        <v>4</v>
      </c>
      <c r="E61" s="16" t="s">
        <v>4</v>
      </c>
      <c r="F61" s="16" t="s">
        <v>4</v>
      </c>
      <c r="G61" s="16" t="s">
        <v>4</v>
      </c>
      <c r="H61" s="16" t="s">
        <v>4</v>
      </c>
      <c r="I61" s="41"/>
      <c r="J61" s="41"/>
    </row>
    <row r="62" spans="1:11" ht="15.75" hidden="1" thickBot="1" x14ac:dyDescent="0.3">
      <c r="A62" s="14" t="s">
        <v>9</v>
      </c>
      <c r="B62" s="15" t="s">
        <v>4</v>
      </c>
      <c r="C62" s="15" t="s">
        <v>4</v>
      </c>
      <c r="D62" s="16" t="s">
        <v>4</v>
      </c>
      <c r="E62" s="16" t="s">
        <v>4</v>
      </c>
      <c r="F62" s="16" t="s">
        <v>4</v>
      </c>
      <c r="G62" s="16" t="s">
        <v>4</v>
      </c>
      <c r="H62" s="16" t="s">
        <v>4</v>
      </c>
      <c r="I62" s="41"/>
      <c r="J62" s="41"/>
    </row>
    <row r="63" spans="1:11" ht="15.75" hidden="1" thickBot="1" x14ac:dyDescent="0.3">
      <c r="A63" s="14" t="s">
        <v>10</v>
      </c>
      <c r="B63" s="15" t="s">
        <v>4</v>
      </c>
      <c r="C63" s="15" t="s">
        <v>4</v>
      </c>
      <c r="D63" s="16"/>
      <c r="E63" s="16" t="s">
        <v>4</v>
      </c>
      <c r="F63" s="16" t="s">
        <v>4</v>
      </c>
      <c r="G63" s="16" t="s">
        <v>4</v>
      </c>
      <c r="H63" s="16" t="s">
        <v>4</v>
      </c>
      <c r="I63" s="41"/>
      <c r="J63" s="41"/>
    </row>
    <row r="64" spans="1:11" ht="15.75" hidden="1" thickBot="1" x14ac:dyDescent="0.3">
      <c r="A64" s="14" t="s">
        <v>11</v>
      </c>
      <c r="B64" s="15" t="s">
        <v>4</v>
      </c>
      <c r="C64" s="15" t="s">
        <v>4</v>
      </c>
      <c r="D64" s="16" t="s">
        <v>4</v>
      </c>
      <c r="E64" s="16" t="s">
        <v>4</v>
      </c>
      <c r="F64" s="16" t="s">
        <v>4</v>
      </c>
      <c r="G64" s="16"/>
      <c r="H64" s="16"/>
      <c r="I64" s="41"/>
      <c r="J64" s="41"/>
    </row>
    <row r="65" spans="1:11" ht="15.75" hidden="1" thickBot="1" x14ac:dyDescent="0.3">
      <c r="A65" s="14" t="s">
        <v>38</v>
      </c>
      <c r="B65" s="15" t="s">
        <v>4</v>
      </c>
      <c r="C65" s="15" t="s">
        <v>4</v>
      </c>
      <c r="D65" s="16" t="s">
        <v>4</v>
      </c>
      <c r="E65" s="16" t="s">
        <v>4</v>
      </c>
      <c r="F65" s="16" t="s">
        <v>4</v>
      </c>
      <c r="G65" s="16"/>
      <c r="H65" s="16"/>
      <c r="I65" s="41"/>
      <c r="J65" s="41"/>
    </row>
    <row r="66" spans="1:11" ht="15.75" hidden="1" thickBot="1" x14ac:dyDescent="0.3">
      <c r="A66" s="14" t="s">
        <v>13</v>
      </c>
      <c r="B66" s="15" t="s">
        <v>4</v>
      </c>
      <c r="C66" s="15" t="s">
        <v>4</v>
      </c>
      <c r="D66" s="16" t="s">
        <v>4</v>
      </c>
      <c r="E66" s="16"/>
      <c r="F66" s="16" t="s">
        <v>4</v>
      </c>
      <c r="G66" s="16" t="s">
        <v>4</v>
      </c>
      <c r="H66" s="16" t="s">
        <v>4</v>
      </c>
      <c r="I66" s="41"/>
      <c r="J66" s="41"/>
    </row>
    <row r="67" spans="1:11" ht="15.75" hidden="1" thickBot="1" x14ac:dyDescent="0.3">
      <c r="A67" s="17" t="s">
        <v>14</v>
      </c>
      <c r="B67" s="15" t="s">
        <v>4</v>
      </c>
      <c r="C67" s="15" t="s">
        <v>4</v>
      </c>
      <c r="D67" s="16" t="s">
        <v>4</v>
      </c>
      <c r="E67" s="16" t="s">
        <v>4</v>
      </c>
      <c r="F67" s="16"/>
      <c r="G67" s="16"/>
      <c r="H67" s="16"/>
      <c r="I67" s="41"/>
      <c r="J67" s="41"/>
    </row>
    <row r="68" spans="1:11" ht="15.75" hidden="1" thickBot="1" x14ac:dyDescent="0.3">
      <c r="A68" s="14" t="s">
        <v>8</v>
      </c>
      <c r="B68" s="15" t="s">
        <v>4</v>
      </c>
      <c r="C68" s="15" t="s">
        <v>4</v>
      </c>
      <c r="D68" s="16" t="s">
        <v>4</v>
      </c>
      <c r="E68" s="16" t="s">
        <v>4</v>
      </c>
      <c r="F68" s="16" t="s">
        <v>4</v>
      </c>
      <c r="G68" s="16"/>
      <c r="H68" s="16" t="s">
        <v>4</v>
      </c>
      <c r="I68" s="41"/>
      <c r="J68" s="41"/>
    </row>
    <row r="69" spans="1:11" ht="15.75" hidden="1" thickBot="1" x14ac:dyDescent="0.3">
      <c r="A69" s="14" t="s">
        <v>15</v>
      </c>
      <c r="B69" s="15" t="s">
        <v>4</v>
      </c>
      <c r="C69" s="15" t="s">
        <v>4</v>
      </c>
      <c r="D69" s="16" t="s">
        <v>4</v>
      </c>
      <c r="E69" s="16" t="s">
        <v>4</v>
      </c>
      <c r="F69" s="16" t="s">
        <v>4</v>
      </c>
      <c r="G69" s="16" t="s">
        <v>4</v>
      </c>
      <c r="H69" s="16" t="s">
        <v>4</v>
      </c>
      <c r="I69" s="41"/>
      <c r="J69" s="41"/>
    </row>
    <row r="70" spans="1:11" ht="15.75" hidden="1" thickBot="1" x14ac:dyDescent="0.3">
      <c r="A70" s="14" t="s">
        <v>39</v>
      </c>
      <c r="B70" s="15" t="s">
        <v>4</v>
      </c>
      <c r="C70" s="15" t="s">
        <v>4</v>
      </c>
      <c r="D70" s="16"/>
      <c r="E70" s="16" t="s">
        <v>4</v>
      </c>
      <c r="F70" s="16"/>
      <c r="G70" s="16" t="s">
        <v>4</v>
      </c>
      <c r="H70" s="16" t="s">
        <v>4</v>
      </c>
      <c r="I70" s="41"/>
      <c r="J70" s="41"/>
    </row>
    <row r="71" spans="1:11" ht="15.75" hidden="1" thickBot="1" x14ac:dyDescent="0.3">
      <c r="A71" s="14" t="s">
        <v>40</v>
      </c>
      <c r="B71" s="15" t="s">
        <v>4</v>
      </c>
      <c r="C71" s="15" t="s">
        <v>4</v>
      </c>
      <c r="D71" s="16" t="s">
        <v>4</v>
      </c>
      <c r="E71" s="16" t="s">
        <v>4</v>
      </c>
      <c r="F71" s="16" t="s">
        <v>4</v>
      </c>
      <c r="G71" s="16" t="s">
        <v>4</v>
      </c>
      <c r="H71" s="16" t="s">
        <v>4</v>
      </c>
      <c r="I71" s="41"/>
      <c r="J71" s="41"/>
    </row>
    <row r="72" spans="1:11" ht="15.75" hidden="1" thickBot="1" x14ac:dyDescent="0.3">
      <c r="A72" s="14" t="s">
        <v>41</v>
      </c>
      <c r="B72" s="15" t="s">
        <v>4</v>
      </c>
      <c r="C72" s="15" t="s">
        <v>4</v>
      </c>
      <c r="D72" s="16" t="s">
        <v>4</v>
      </c>
      <c r="E72" s="16"/>
      <c r="F72" s="16" t="s">
        <v>4</v>
      </c>
      <c r="G72" s="16" t="s">
        <v>4</v>
      </c>
      <c r="H72" s="16" t="s">
        <v>4</v>
      </c>
      <c r="I72" s="41"/>
      <c r="J72" s="41"/>
    </row>
    <row r="73" spans="1:11" ht="15.75" hidden="1" thickBot="1" x14ac:dyDescent="0.3">
      <c r="A73" s="14" t="s">
        <v>42</v>
      </c>
      <c r="B73" s="15" t="s">
        <v>4</v>
      </c>
      <c r="C73" s="15" t="s">
        <v>4</v>
      </c>
      <c r="D73" s="16" t="s">
        <v>4</v>
      </c>
      <c r="E73" s="16" t="s">
        <v>4</v>
      </c>
      <c r="F73" s="16" t="s">
        <v>4</v>
      </c>
      <c r="G73" s="16" t="s">
        <v>4</v>
      </c>
      <c r="H73" s="16"/>
      <c r="I73" s="41"/>
      <c r="J73" s="41"/>
    </row>
    <row r="74" spans="1:11" ht="15.75" hidden="1" thickBot="1" x14ac:dyDescent="0.3">
      <c r="A74" s="14" t="s">
        <v>43</v>
      </c>
      <c r="B74" s="15" t="s">
        <v>4</v>
      </c>
      <c r="C74" s="15" t="s">
        <v>4</v>
      </c>
      <c r="D74" s="16"/>
      <c r="E74" s="16" t="s">
        <v>4</v>
      </c>
      <c r="F74" s="16" t="s">
        <v>4</v>
      </c>
      <c r="G74" s="16" t="s">
        <v>4</v>
      </c>
      <c r="H74" s="16" t="s">
        <v>4</v>
      </c>
      <c r="I74" s="41"/>
      <c r="J74" s="41"/>
    </row>
    <row r="75" spans="1:11" ht="15.75" hidden="1" thickBot="1" x14ac:dyDescent="0.3">
      <c r="A75" s="14" t="s">
        <v>44</v>
      </c>
      <c r="B75" s="15" t="s">
        <v>4</v>
      </c>
      <c r="C75" s="15" t="s">
        <v>4</v>
      </c>
      <c r="D75" s="16"/>
      <c r="E75" s="16" t="s">
        <v>4</v>
      </c>
      <c r="F75" s="16"/>
      <c r="G75" s="16"/>
      <c r="H75" s="16"/>
      <c r="I75" s="41"/>
      <c r="J75" s="41"/>
      <c r="K75" s="38" t="s">
        <v>392</v>
      </c>
    </row>
    <row r="76" spans="1:11" ht="15.75" hidden="1" thickBot="1" x14ac:dyDescent="0.3">
      <c r="A76" s="14" t="s">
        <v>45</v>
      </c>
      <c r="B76" s="15" t="s">
        <v>4</v>
      </c>
      <c r="C76" s="15" t="s">
        <v>4</v>
      </c>
      <c r="D76" s="16"/>
      <c r="E76" s="16"/>
      <c r="F76" s="16"/>
      <c r="G76" s="16"/>
      <c r="H76" s="16"/>
      <c r="I76" s="41"/>
      <c r="J76" s="41"/>
      <c r="K76" s="38" t="s">
        <v>392</v>
      </c>
    </row>
    <row r="77" spans="1:11" ht="15.75" hidden="1" thickBot="1" x14ac:dyDescent="0.3">
      <c r="A77" s="14" t="s">
        <v>32</v>
      </c>
      <c r="B77" s="15" t="s">
        <v>4</v>
      </c>
      <c r="C77" s="15" t="s">
        <v>4</v>
      </c>
      <c r="D77" s="16" t="s">
        <v>4</v>
      </c>
      <c r="E77" s="16"/>
      <c r="F77" s="16"/>
      <c r="G77" s="16" t="s">
        <v>4</v>
      </c>
      <c r="H77" s="16"/>
      <c r="I77" s="41"/>
      <c r="J77" s="41"/>
    </row>
    <row r="78" spans="1:11" ht="15.75" hidden="1" thickBot="1" x14ac:dyDescent="0.3">
      <c r="A78" s="14" t="s">
        <v>46</v>
      </c>
      <c r="B78" s="15" t="s">
        <v>4</v>
      </c>
      <c r="C78" s="15" t="s">
        <v>4</v>
      </c>
      <c r="D78" s="16" t="s">
        <v>4</v>
      </c>
      <c r="E78" s="16" t="s">
        <v>4</v>
      </c>
      <c r="F78" s="16" t="s">
        <v>4</v>
      </c>
      <c r="G78" s="16" t="s">
        <v>4</v>
      </c>
      <c r="H78" s="16" t="s">
        <v>4</v>
      </c>
      <c r="I78" s="41"/>
      <c r="J78" s="41"/>
    </row>
    <row r="79" spans="1:11" ht="15.75" hidden="1" thickBot="1" x14ac:dyDescent="0.3">
      <c r="A79" s="14" t="s">
        <v>47</v>
      </c>
      <c r="B79" s="15" t="s">
        <v>4</v>
      </c>
      <c r="C79" s="15" t="s">
        <v>4</v>
      </c>
      <c r="D79" s="16"/>
      <c r="E79" s="16" t="s">
        <v>4</v>
      </c>
      <c r="F79" s="16"/>
      <c r="G79" s="16" t="s">
        <v>4</v>
      </c>
      <c r="H79" s="16" t="s">
        <v>4</v>
      </c>
      <c r="I79" s="41"/>
      <c r="J79" s="41"/>
    </row>
    <row r="80" spans="1:11" ht="15.75" hidden="1" thickBot="1" x14ac:dyDescent="0.3">
      <c r="A80" s="14" t="s">
        <v>35</v>
      </c>
      <c r="B80" s="15" t="s">
        <v>4</v>
      </c>
      <c r="C80" s="15" t="s">
        <v>4</v>
      </c>
      <c r="D80" s="16"/>
      <c r="E80" s="16" t="s">
        <v>4</v>
      </c>
      <c r="F80" s="16" t="s">
        <v>4</v>
      </c>
      <c r="G80" s="16" t="s">
        <v>4</v>
      </c>
      <c r="H80" s="16" t="s">
        <v>4</v>
      </c>
      <c r="I80" s="41"/>
      <c r="J80" s="41"/>
    </row>
    <row r="81" spans="1:11" ht="15.75" hidden="1" thickBot="1" x14ac:dyDescent="0.3">
      <c r="A81" s="26" t="s">
        <v>35</v>
      </c>
      <c r="B81" s="19" t="s">
        <v>4</v>
      </c>
      <c r="C81" s="19" t="s">
        <v>4</v>
      </c>
      <c r="D81" s="20" t="s">
        <v>4</v>
      </c>
      <c r="E81" s="20"/>
      <c r="F81" s="20"/>
      <c r="G81" s="20"/>
      <c r="H81" s="20"/>
      <c r="I81" s="41"/>
      <c r="J81" s="41"/>
      <c r="K81" s="38" t="s">
        <v>392</v>
      </c>
    </row>
    <row r="82" spans="1:11" ht="15.75" hidden="1" thickBot="1" x14ac:dyDescent="0.3">
      <c r="A82" s="52" t="s">
        <v>22</v>
      </c>
      <c r="B82" s="53">
        <f t="shared" ref="B82:H82" si="4">COUNTIF(B59:B81,"S")</f>
        <v>22</v>
      </c>
      <c r="C82" s="53">
        <f t="shared" si="4"/>
        <v>22</v>
      </c>
      <c r="D82" s="53">
        <f t="shared" si="4"/>
        <v>16</v>
      </c>
      <c r="E82" s="53">
        <f t="shared" si="4"/>
        <v>17</v>
      </c>
      <c r="F82" s="54">
        <f t="shared" si="4"/>
        <v>15</v>
      </c>
      <c r="G82" s="54">
        <f t="shared" si="4"/>
        <v>16</v>
      </c>
      <c r="H82" s="54">
        <f t="shared" si="4"/>
        <v>15</v>
      </c>
      <c r="I82" s="42"/>
      <c r="J82" s="42"/>
    </row>
    <row r="83" spans="1:11" ht="15.75" hidden="1" thickBot="1" x14ac:dyDescent="0.3">
      <c r="A83" s="21" t="s">
        <v>23</v>
      </c>
      <c r="B83" s="55">
        <f>+B82/$C$57*100</f>
        <v>100</v>
      </c>
      <c r="C83" s="55">
        <f>+C82/$C$57*100</f>
        <v>100</v>
      </c>
      <c r="D83" s="56">
        <f>+D82/$C$57*100</f>
        <v>72.727272727272734</v>
      </c>
      <c r="E83" s="55">
        <f>+E82/$D$57*100</f>
        <v>80.952380952380949</v>
      </c>
      <c r="F83" s="56">
        <f>+F82/$D$57*100</f>
        <v>71.428571428571431</v>
      </c>
      <c r="G83" s="55">
        <f>+G82/$D$57*100</f>
        <v>76.19047619047619</v>
      </c>
      <c r="H83" s="58">
        <f>+H82/$D$57*100</f>
        <v>71.428571428571431</v>
      </c>
      <c r="I83" s="43"/>
      <c r="J83" s="43"/>
    </row>
    <row r="84" spans="1:11" ht="15.75" hidden="1" thickBot="1" x14ac:dyDescent="0.3">
      <c r="A84" s="24"/>
      <c r="B84" s="24"/>
      <c r="C84" s="25"/>
      <c r="D84" s="25"/>
      <c r="E84" s="25"/>
      <c r="F84" s="25"/>
    </row>
    <row r="85" spans="1:11" ht="15.75" hidden="1" thickBot="1" x14ac:dyDescent="0.3">
      <c r="A85" s="1" t="s">
        <v>48</v>
      </c>
      <c r="B85" s="2" t="s">
        <v>1</v>
      </c>
      <c r="C85" s="3">
        <v>22</v>
      </c>
      <c r="D85" s="3">
        <v>21</v>
      </c>
      <c r="E85" s="4"/>
      <c r="F85" s="5"/>
      <c r="G85" s="5"/>
      <c r="H85" s="39"/>
      <c r="I85" s="39"/>
      <c r="J85" s="39"/>
    </row>
    <row r="86" spans="1:11" ht="15.75" hidden="1" thickBot="1" x14ac:dyDescent="0.3">
      <c r="A86" s="7" t="s">
        <v>2</v>
      </c>
      <c r="B86" s="8">
        <v>43514</v>
      </c>
      <c r="C86" s="9">
        <v>43790</v>
      </c>
      <c r="D86" s="9">
        <v>44133</v>
      </c>
      <c r="E86" s="9">
        <v>44210</v>
      </c>
      <c r="F86" s="10">
        <v>44343</v>
      </c>
      <c r="G86" s="10">
        <v>44621</v>
      </c>
      <c r="H86" s="40"/>
      <c r="I86" s="40"/>
      <c r="J86" s="40"/>
    </row>
    <row r="87" spans="1:11" ht="15.75" hidden="1" thickBot="1" x14ac:dyDescent="0.3">
      <c r="A87" s="11" t="s">
        <v>3</v>
      </c>
      <c r="B87" s="12" t="s">
        <v>4</v>
      </c>
      <c r="C87" s="12" t="s">
        <v>4</v>
      </c>
      <c r="D87" s="13" t="s">
        <v>4</v>
      </c>
      <c r="E87" s="13" t="s">
        <v>4</v>
      </c>
      <c r="F87" s="13" t="s">
        <v>6</v>
      </c>
      <c r="G87" s="13" t="s">
        <v>4</v>
      </c>
      <c r="H87" s="41"/>
      <c r="I87" s="41"/>
      <c r="J87" s="41"/>
    </row>
    <row r="88" spans="1:11" ht="15.75" hidden="1" thickBot="1" x14ac:dyDescent="0.3">
      <c r="A88" s="14" t="s">
        <v>25</v>
      </c>
      <c r="B88" s="15" t="s">
        <v>4</v>
      </c>
      <c r="C88" s="15" t="s">
        <v>4</v>
      </c>
      <c r="D88" s="16"/>
      <c r="E88" s="16" t="s">
        <v>6</v>
      </c>
      <c r="F88" s="16" t="s">
        <v>6</v>
      </c>
      <c r="G88" s="16" t="s">
        <v>4</v>
      </c>
      <c r="H88" s="41"/>
      <c r="I88" s="41"/>
      <c r="J88" s="41"/>
    </row>
    <row r="89" spans="1:11" ht="15.75" hidden="1" thickBot="1" x14ac:dyDescent="0.3">
      <c r="A89" s="14" t="s">
        <v>7</v>
      </c>
      <c r="B89" s="15" t="s">
        <v>6</v>
      </c>
      <c r="C89" s="15" t="s">
        <v>6</v>
      </c>
      <c r="D89" s="16" t="s">
        <v>4</v>
      </c>
      <c r="E89" s="16" t="s">
        <v>4</v>
      </c>
      <c r="F89" s="16" t="s">
        <v>4</v>
      </c>
      <c r="G89" s="16" t="s">
        <v>4</v>
      </c>
      <c r="H89" s="41"/>
      <c r="I89" s="41"/>
      <c r="J89" s="41"/>
    </row>
    <row r="90" spans="1:11" ht="15.75" hidden="1" thickBot="1" x14ac:dyDescent="0.3">
      <c r="A90" s="14" t="s">
        <v>9</v>
      </c>
      <c r="B90" s="15" t="s">
        <v>4</v>
      </c>
      <c r="C90" s="15" t="s">
        <v>4</v>
      </c>
      <c r="D90" s="16" t="s">
        <v>4</v>
      </c>
      <c r="E90" s="16" t="s">
        <v>4</v>
      </c>
      <c r="F90" s="16" t="s">
        <v>4</v>
      </c>
      <c r="G90" s="16" t="s">
        <v>4</v>
      </c>
      <c r="H90" s="41"/>
      <c r="I90" s="41"/>
      <c r="J90" s="41"/>
    </row>
    <row r="91" spans="1:11" ht="15.75" hidden="1" thickBot="1" x14ac:dyDescent="0.3">
      <c r="A91" s="14" t="s">
        <v>10</v>
      </c>
      <c r="B91" s="15" t="s">
        <v>4</v>
      </c>
      <c r="C91" s="15" t="s">
        <v>4</v>
      </c>
      <c r="D91" s="16"/>
      <c r="E91" s="16" t="s">
        <v>4</v>
      </c>
      <c r="F91" s="16"/>
      <c r="G91" s="16" t="s">
        <v>4</v>
      </c>
      <c r="H91" s="41"/>
      <c r="I91" s="41"/>
      <c r="J91" s="41"/>
    </row>
    <row r="92" spans="1:11" ht="15.75" hidden="1" thickBot="1" x14ac:dyDescent="0.3">
      <c r="A92" s="14" t="s">
        <v>11</v>
      </c>
      <c r="B92" s="15" t="s">
        <v>4</v>
      </c>
      <c r="C92" s="15" t="s">
        <v>4</v>
      </c>
      <c r="D92" s="16" t="s">
        <v>4</v>
      </c>
      <c r="E92" s="16" t="s">
        <v>4</v>
      </c>
      <c r="F92" s="16"/>
      <c r="G92" s="16"/>
      <c r="H92" s="41"/>
      <c r="I92" s="41"/>
      <c r="J92" s="41"/>
    </row>
    <row r="93" spans="1:11" ht="15.75" hidden="1" thickBot="1" x14ac:dyDescent="0.3">
      <c r="A93" s="14" t="s">
        <v>12</v>
      </c>
      <c r="B93" s="15" t="s">
        <v>4</v>
      </c>
      <c r="C93" s="15" t="s">
        <v>4</v>
      </c>
      <c r="D93" s="16"/>
      <c r="E93" s="16" t="s">
        <v>4</v>
      </c>
      <c r="F93" s="16" t="s">
        <v>4</v>
      </c>
      <c r="G93" s="16"/>
      <c r="H93" s="41"/>
      <c r="I93" s="41"/>
      <c r="J93" s="41"/>
    </row>
    <row r="94" spans="1:11" ht="15.75" hidden="1" thickBot="1" x14ac:dyDescent="0.3">
      <c r="A94" s="17" t="s">
        <v>13</v>
      </c>
      <c r="B94" s="15" t="s">
        <v>4</v>
      </c>
      <c r="C94" s="15" t="s">
        <v>4</v>
      </c>
      <c r="D94" s="16"/>
      <c r="E94" s="16"/>
      <c r="F94" s="16"/>
      <c r="G94" s="16" t="s">
        <v>4</v>
      </c>
      <c r="H94" s="41"/>
      <c r="I94" s="41"/>
      <c r="J94" s="41"/>
    </row>
    <row r="95" spans="1:11" ht="15.75" hidden="1" thickBot="1" x14ac:dyDescent="0.3">
      <c r="A95" s="17" t="s">
        <v>14</v>
      </c>
      <c r="B95" s="15" t="s">
        <v>4</v>
      </c>
      <c r="C95" s="15" t="s">
        <v>4</v>
      </c>
      <c r="D95" s="16"/>
      <c r="E95" s="16" t="s">
        <v>4</v>
      </c>
      <c r="F95" s="16" t="s">
        <v>6</v>
      </c>
      <c r="G95" s="16"/>
      <c r="H95" s="41"/>
      <c r="I95" s="41"/>
      <c r="J95" s="41"/>
    </row>
    <row r="96" spans="1:11" ht="15.75" hidden="1" thickBot="1" x14ac:dyDescent="0.3">
      <c r="A96" s="14" t="s">
        <v>8</v>
      </c>
      <c r="B96" s="15" t="s">
        <v>4</v>
      </c>
      <c r="C96" s="15" t="s">
        <v>4</v>
      </c>
      <c r="D96" s="16"/>
      <c r="E96" s="16" t="s">
        <v>4</v>
      </c>
      <c r="F96" s="16"/>
      <c r="G96" s="16"/>
      <c r="H96" s="41"/>
      <c r="I96" s="41"/>
      <c r="J96" s="41"/>
    </row>
    <row r="97" spans="1:11" ht="15.75" hidden="1" thickBot="1" x14ac:dyDescent="0.3">
      <c r="A97" s="14" t="s">
        <v>15</v>
      </c>
      <c r="B97" s="15" t="s">
        <v>4</v>
      </c>
      <c r="C97" s="15" t="s">
        <v>4</v>
      </c>
      <c r="D97" s="16" t="s">
        <v>4</v>
      </c>
      <c r="E97" s="16" t="s">
        <v>4</v>
      </c>
      <c r="F97" s="16" t="s">
        <v>4</v>
      </c>
      <c r="G97" s="16" t="s">
        <v>4</v>
      </c>
      <c r="H97" s="41"/>
      <c r="I97" s="41"/>
      <c r="J97" s="41"/>
    </row>
    <row r="98" spans="1:11" ht="15.75" hidden="1" thickBot="1" x14ac:dyDescent="0.3">
      <c r="A98" s="14" t="s">
        <v>49</v>
      </c>
      <c r="B98" s="15" t="s">
        <v>4</v>
      </c>
      <c r="C98" s="15" t="s">
        <v>4</v>
      </c>
      <c r="D98" s="16"/>
      <c r="E98" s="16"/>
      <c r="F98" s="16"/>
      <c r="G98" s="16"/>
      <c r="H98" s="41"/>
      <c r="I98" s="41"/>
      <c r="J98" s="41"/>
      <c r="K98" s="38" t="s">
        <v>392</v>
      </c>
    </row>
    <row r="99" spans="1:11" ht="15.75" hidden="1" thickBot="1" x14ac:dyDescent="0.3">
      <c r="A99" s="14" t="s">
        <v>39</v>
      </c>
      <c r="B99" s="15" t="s">
        <v>4</v>
      </c>
      <c r="C99" s="15" t="s">
        <v>4</v>
      </c>
      <c r="D99" s="16" t="s">
        <v>4</v>
      </c>
      <c r="E99" s="16" t="s">
        <v>4</v>
      </c>
      <c r="F99" s="16" t="s">
        <v>4</v>
      </c>
      <c r="G99" s="16" t="s">
        <v>4</v>
      </c>
      <c r="H99" s="41"/>
      <c r="I99" s="41"/>
      <c r="J99" s="41"/>
    </row>
    <row r="100" spans="1:11" ht="15.75" hidden="1" thickBot="1" x14ac:dyDescent="0.3">
      <c r="A100" s="14" t="s">
        <v>50</v>
      </c>
      <c r="B100" s="15" t="s">
        <v>4</v>
      </c>
      <c r="C100" s="15" t="s">
        <v>4</v>
      </c>
      <c r="D100" s="16" t="s">
        <v>4</v>
      </c>
      <c r="E100" s="16" t="s">
        <v>4</v>
      </c>
      <c r="F100" s="16"/>
      <c r="G100" s="16" t="s">
        <v>4</v>
      </c>
      <c r="H100" s="41"/>
      <c r="I100" s="41"/>
      <c r="J100" s="41"/>
    </row>
    <row r="101" spans="1:11" ht="15.75" hidden="1" thickBot="1" x14ac:dyDescent="0.3">
      <c r="A101" s="14" t="s">
        <v>51</v>
      </c>
      <c r="B101" s="15" t="s">
        <v>4</v>
      </c>
      <c r="C101" s="15" t="s">
        <v>4</v>
      </c>
      <c r="D101" s="16"/>
      <c r="E101" s="16"/>
      <c r="F101" s="16"/>
      <c r="G101" s="16"/>
      <c r="H101" s="41"/>
      <c r="I101" s="41"/>
      <c r="J101" s="41"/>
      <c r="K101" s="38" t="s">
        <v>392</v>
      </c>
    </row>
    <row r="102" spans="1:11" ht="15.75" hidden="1" thickBot="1" x14ac:dyDescent="0.3">
      <c r="A102" s="14" t="s">
        <v>52</v>
      </c>
      <c r="B102" s="15" t="s">
        <v>4</v>
      </c>
      <c r="C102" s="15" t="s">
        <v>4</v>
      </c>
      <c r="D102" s="16" t="s">
        <v>4</v>
      </c>
      <c r="E102" s="16" t="s">
        <v>4</v>
      </c>
      <c r="F102" s="16" t="s">
        <v>4</v>
      </c>
      <c r="G102" s="16" t="s">
        <v>4</v>
      </c>
      <c r="H102" s="41"/>
      <c r="I102" s="41"/>
      <c r="J102" s="41"/>
    </row>
    <row r="103" spans="1:11" ht="15.75" hidden="1" thickBot="1" x14ac:dyDescent="0.3">
      <c r="A103" s="14" t="s">
        <v>53</v>
      </c>
      <c r="B103" s="15" t="s">
        <v>4</v>
      </c>
      <c r="C103" s="15" t="s">
        <v>4</v>
      </c>
      <c r="D103" s="16" t="s">
        <v>4</v>
      </c>
      <c r="E103" s="16" t="s">
        <v>4</v>
      </c>
      <c r="F103" s="16" t="s">
        <v>4</v>
      </c>
      <c r="G103" s="16" t="s">
        <v>4</v>
      </c>
      <c r="H103" s="41"/>
      <c r="I103" s="41"/>
      <c r="J103" s="41"/>
    </row>
    <row r="104" spans="1:11" ht="15.75" hidden="1" thickBot="1" x14ac:dyDescent="0.3">
      <c r="A104" s="14" t="s">
        <v>54</v>
      </c>
      <c r="B104" s="15" t="s">
        <v>4</v>
      </c>
      <c r="C104" s="15" t="s">
        <v>4</v>
      </c>
      <c r="D104" s="16" t="s">
        <v>4</v>
      </c>
      <c r="E104" s="16" t="s">
        <v>4</v>
      </c>
      <c r="F104" s="16" t="s">
        <v>4</v>
      </c>
      <c r="G104" s="16" t="s">
        <v>4</v>
      </c>
      <c r="H104" s="41"/>
      <c r="I104" s="41"/>
      <c r="J104" s="41"/>
    </row>
    <row r="105" spans="1:11" ht="15.75" hidden="1" thickBot="1" x14ac:dyDescent="0.3">
      <c r="A105" s="14" t="s">
        <v>55</v>
      </c>
      <c r="B105" s="15" t="s">
        <v>4</v>
      </c>
      <c r="C105" s="15" t="s">
        <v>4</v>
      </c>
      <c r="D105" s="16"/>
      <c r="E105" s="16" t="s">
        <v>4</v>
      </c>
      <c r="F105" s="16"/>
      <c r="G105" s="16" t="s">
        <v>4</v>
      </c>
      <c r="H105" s="41"/>
      <c r="I105" s="41"/>
      <c r="J105" s="41"/>
      <c r="K105" s="38" t="s">
        <v>392</v>
      </c>
    </row>
    <row r="106" spans="1:11" ht="15.75" hidden="1" thickBot="1" x14ac:dyDescent="0.3">
      <c r="A106" s="14" t="s">
        <v>26</v>
      </c>
      <c r="B106" s="15" t="s">
        <v>4</v>
      </c>
      <c r="C106" s="15" t="s">
        <v>4</v>
      </c>
      <c r="D106" s="16"/>
      <c r="E106" s="16" t="s">
        <v>4</v>
      </c>
      <c r="F106" s="16"/>
      <c r="G106" s="16"/>
      <c r="H106" s="41"/>
      <c r="I106" s="41"/>
      <c r="J106" s="41"/>
    </row>
    <row r="107" spans="1:11" ht="15.75" hidden="1" thickBot="1" x14ac:dyDescent="0.3">
      <c r="A107" s="14" t="s">
        <v>56</v>
      </c>
      <c r="B107" s="15" t="s">
        <v>4</v>
      </c>
      <c r="C107" s="15" t="s">
        <v>4</v>
      </c>
      <c r="D107" s="16" t="s">
        <v>4</v>
      </c>
      <c r="E107" s="16" t="s">
        <v>4</v>
      </c>
      <c r="F107" s="16" t="s">
        <v>4</v>
      </c>
      <c r="G107" s="16"/>
      <c r="H107" s="41"/>
      <c r="I107" s="41"/>
      <c r="J107" s="41"/>
    </row>
    <row r="108" spans="1:11" ht="15.75" hidden="1" thickBot="1" x14ac:dyDescent="0.3">
      <c r="A108" s="14" t="s">
        <v>57</v>
      </c>
      <c r="B108" s="15" t="s">
        <v>4</v>
      </c>
      <c r="C108" s="15" t="s">
        <v>4</v>
      </c>
      <c r="D108" s="16" t="s">
        <v>4</v>
      </c>
      <c r="E108" s="16" t="s">
        <v>4</v>
      </c>
      <c r="F108" s="16" t="s">
        <v>4</v>
      </c>
      <c r="G108" s="16" t="s">
        <v>4</v>
      </c>
      <c r="H108" s="41"/>
      <c r="I108" s="41"/>
      <c r="J108" s="41"/>
    </row>
    <row r="109" spans="1:11" ht="15.75" hidden="1" thickBot="1" x14ac:dyDescent="0.3">
      <c r="A109" s="14" t="s">
        <v>35</v>
      </c>
      <c r="B109" s="15" t="s">
        <v>4</v>
      </c>
      <c r="C109" s="15" t="s">
        <v>4</v>
      </c>
      <c r="D109" s="16" t="s">
        <v>4</v>
      </c>
      <c r="E109" s="16"/>
      <c r="F109" s="16"/>
      <c r="G109" s="16" t="s">
        <v>4</v>
      </c>
      <c r="H109" s="41"/>
      <c r="I109" s="41"/>
      <c r="J109" s="41"/>
    </row>
    <row r="110" spans="1:11" ht="15.75" hidden="1" thickBot="1" x14ac:dyDescent="0.3">
      <c r="A110" s="26" t="s">
        <v>35</v>
      </c>
      <c r="B110" s="19" t="s">
        <v>4</v>
      </c>
      <c r="C110" s="19" t="s">
        <v>4</v>
      </c>
      <c r="D110" s="20"/>
      <c r="E110" s="20"/>
      <c r="F110" s="20"/>
      <c r="G110" s="16"/>
      <c r="H110" s="41"/>
      <c r="I110" s="41"/>
      <c r="J110" s="41"/>
    </row>
    <row r="111" spans="1:11" ht="15.75" hidden="1" thickBot="1" x14ac:dyDescent="0.3">
      <c r="A111" s="21" t="s">
        <v>22</v>
      </c>
      <c r="B111" s="22">
        <f>COUNTIF(B88:B110,"S")</f>
        <v>22</v>
      </c>
      <c r="C111" s="22">
        <f>COUNTIF(C88:C110,"S")</f>
        <v>22</v>
      </c>
      <c r="D111" s="22">
        <f>COUNTIF(D88:D110,"S")</f>
        <v>12</v>
      </c>
      <c r="E111" s="22">
        <f>COUNTIF(E88:E110,"S")</f>
        <v>17</v>
      </c>
      <c r="F111" s="23">
        <f>COUNTIF(F88:F110,"S")</f>
        <v>10</v>
      </c>
      <c r="G111" s="23">
        <f>COUNTIF(G87:G109,"S")</f>
        <v>15</v>
      </c>
      <c r="H111" s="42"/>
      <c r="I111" s="42"/>
      <c r="J111" s="42"/>
    </row>
    <row r="112" spans="1:11" ht="15.75" hidden="1" thickBot="1" x14ac:dyDescent="0.3">
      <c r="A112" s="21" t="s">
        <v>23</v>
      </c>
      <c r="B112" s="55">
        <f>+B111/$C$85*100</f>
        <v>100</v>
      </c>
      <c r="C112" s="55">
        <f>+C111/$C$85*100</f>
        <v>100</v>
      </c>
      <c r="D112" s="56">
        <f>+D111/$C$85*100</f>
        <v>54.54545454545454</v>
      </c>
      <c r="E112" s="55">
        <f>+E111/$D$85*100</f>
        <v>80.952380952380949</v>
      </c>
      <c r="F112" s="64">
        <f>+F111/$D$85*100</f>
        <v>47.619047619047613</v>
      </c>
      <c r="G112" s="58">
        <f>+G111/$D$85*100</f>
        <v>71.428571428571431</v>
      </c>
      <c r="H112" s="43"/>
      <c r="I112" s="43"/>
      <c r="J112" s="43"/>
    </row>
    <row r="113" spans="1:10" ht="15.75" hidden="1" thickBot="1" x14ac:dyDescent="0.3">
      <c r="A113" s="24"/>
      <c r="B113" s="24"/>
      <c r="C113" s="25"/>
      <c r="D113" s="25"/>
      <c r="E113" s="25"/>
      <c r="F113" s="25"/>
    </row>
    <row r="114" spans="1:10" ht="15.75" hidden="1" thickBot="1" x14ac:dyDescent="0.3">
      <c r="A114" s="1" t="s">
        <v>58</v>
      </c>
      <c r="B114" s="2" t="s">
        <v>1</v>
      </c>
      <c r="C114" s="3">
        <v>23</v>
      </c>
      <c r="D114" s="3">
        <v>22</v>
      </c>
      <c r="E114" s="4"/>
      <c r="F114" s="5"/>
      <c r="G114" s="5"/>
      <c r="H114" s="39"/>
      <c r="I114" s="39"/>
      <c r="J114" s="39"/>
    </row>
    <row r="115" spans="1:10" ht="15.75" hidden="1" thickBot="1" x14ac:dyDescent="0.3">
      <c r="A115" s="7" t="s">
        <v>2</v>
      </c>
      <c r="B115" s="8">
        <v>43517</v>
      </c>
      <c r="C115" s="9">
        <v>44161</v>
      </c>
      <c r="D115" s="9">
        <v>44313</v>
      </c>
      <c r="E115" s="27"/>
      <c r="F115" s="28"/>
      <c r="G115" s="10"/>
      <c r="H115" s="40"/>
      <c r="I115" s="40"/>
      <c r="J115" s="40"/>
    </row>
    <row r="116" spans="1:10" ht="15.75" hidden="1" thickBot="1" x14ac:dyDescent="0.3">
      <c r="A116" s="11" t="s">
        <v>3</v>
      </c>
      <c r="B116" s="12" t="s">
        <v>4</v>
      </c>
      <c r="C116" s="12" t="s">
        <v>4</v>
      </c>
      <c r="D116" s="13" t="s">
        <v>4</v>
      </c>
      <c r="E116" s="13"/>
      <c r="F116" s="13"/>
      <c r="G116" s="13"/>
      <c r="H116" s="41"/>
      <c r="I116" s="41"/>
      <c r="J116" s="41"/>
    </row>
    <row r="117" spans="1:10" ht="15.75" hidden="1" thickBot="1" x14ac:dyDescent="0.3">
      <c r="A117" s="14" t="s">
        <v>25</v>
      </c>
      <c r="B117" s="15" t="s">
        <v>4</v>
      </c>
      <c r="C117" s="15" t="s">
        <v>4</v>
      </c>
      <c r="D117" s="16" t="s">
        <v>6</v>
      </c>
      <c r="E117" s="16"/>
      <c r="F117" s="16"/>
      <c r="G117" s="16"/>
      <c r="H117" s="41"/>
      <c r="I117" s="41"/>
      <c r="J117" s="41"/>
    </row>
    <row r="118" spans="1:10" ht="15.75" hidden="1" thickBot="1" x14ac:dyDescent="0.3">
      <c r="A118" s="14" t="s">
        <v>7</v>
      </c>
      <c r="B118" s="15" t="s">
        <v>6</v>
      </c>
      <c r="C118" s="15" t="s">
        <v>4</v>
      </c>
      <c r="D118" s="16" t="s">
        <v>4</v>
      </c>
      <c r="E118" s="16"/>
      <c r="F118" s="16"/>
      <c r="G118" s="16"/>
      <c r="H118" s="41"/>
      <c r="I118" s="41"/>
      <c r="J118" s="41"/>
    </row>
    <row r="119" spans="1:10" ht="15.75" hidden="1" thickBot="1" x14ac:dyDescent="0.3">
      <c r="A119" s="14" t="s">
        <v>9</v>
      </c>
      <c r="B119" s="15" t="s">
        <v>4</v>
      </c>
      <c r="C119" s="15" t="s">
        <v>4</v>
      </c>
      <c r="D119" s="16" t="s">
        <v>4</v>
      </c>
      <c r="E119" s="16"/>
      <c r="F119" s="16"/>
      <c r="G119" s="16"/>
      <c r="H119" s="41"/>
      <c r="I119" s="41"/>
      <c r="J119" s="41"/>
    </row>
    <row r="120" spans="1:10" ht="15.75" hidden="1" thickBot="1" x14ac:dyDescent="0.3">
      <c r="A120" s="14" t="s">
        <v>10</v>
      </c>
      <c r="B120" s="15" t="s">
        <v>4</v>
      </c>
      <c r="C120" s="15" t="s">
        <v>4</v>
      </c>
      <c r="D120" s="16" t="s">
        <v>4</v>
      </c>
      <c r="E120" s="16"/>
      <c r="F120" s="16"/>
      <c r="G120" s="16"/>
      <c r="H120" s="41"/>
      <c r="I120" s="41"/>
      <c r="J120" s="41"/>
    </row>
    <row r="121" spans="1:10" ht="15.75" hidden="1" thickBot="1" x14ac:dyDescent="0.3">
      <c r="A121" s="14" t="s">
        <v>11</v>
      </c>
      <c r="B121" s="15" t="s">
        <v>4</v>
      </c>
      <c r="C121" s="15"/>
      <c r="D121" s="16" t="s">
        <v>4</v>
      </c>
      <c r="E121" s="16"/>
      <c r="F121" s="16"/>
      <c r="G121" s="16"/>
      <c r="H121" s="41"/>
      <c r="I121" s="41"/>
      <c r="J121" s="41"/>
    </row>
    <row r="122" spans="1:10" ht="15.75" hidden="1" thickBot="1" x14ac:dyDescent="0.3">
      <c r="A122" s="14" t="s">
        <v>59</v>
      </c>
      <c r="B122" s="15" t="s">
        <v>4</v>
      </c>
      <c r="C122" s="15" t="s">
        <v>4</v>
      </c>
      <c r="D122" s="16" t="s">
        <v>4</v>
      </c>
      <c r="E122" s="16"/>
      <c r="F122" s="16"/>
      <c r="G122" s="16"/>
      <c r="H122" s="41"/>
      <c r="I122" s="41"/>
      <c r="J122" s="41"/>
    </row>
    <row r="123" spans="1:10" ht="15.75" hidden="1" thickBot="1" x14ac:dyDescent="0.3">
      <c r="A123" s="14" t="s">
        <v>13</v>
      </c>
      <c r="B123" s="15" t="s">
        <v>4</v>
      </c>
      <c r="C123" s="15" t="s">
        <v>60</v>
      </c>
      <c r="D123" s="16"/>
      <c r="E123" s="16"/>
      <c r="F123" s="16"/>
      <c r="G123" s="16"/>
      <c r="H123" s="41"/>
      <c r="I123" s="41"/>
      <c r="J123" s="41"/>
    </row>
    <row r="124" spans="1:10" ht="15.75" hidden="1" thickBot="1" x14ac:dyDescent="0.3">
      <c r="A124" s="17" t="s">
        <v>14</v>
      </c>
      <c r="B124" s="15" t="s">
        <v>4</v>
      </c>
      <c r="C124" s="15"/>
      <c r="D124" s="16" t="s">
        <v>6</v>
      </c>
      <c r="E124" s="16"/>
      <c r="F124" s="16"/>
      <c r="G124" s="16"/>
      <c r="H124" s="41"/>
      <c r="I124" s="41"/>
      <c r="J124" s="41"/>
    </row>
    <row r="125" spans="1:10" ht="15.75" hidden="1" thickBot="1" x14ac:dyDescent="0.3">
      <c r="A125" s="14" t="s">
        <v>8</v>
      </c>
      <c r="B125" s="15" t="s">
        <v>4</v>
      </c>
      <c r="C125" s="15"/>
      <c r="D125" s="16"/>
      <c r="E125" s="16"/>
      <c r="F125" s="16"/>
      <c r="G125" s="16"/>
      <c r="H125" s="41"/>
      <c r="I125" s="41"/>
      <c r="J125" s="41"/>
    </row>
    <row r="126" spans="1:10" ht="15.75" hidden="1" thickBot="1" x14ac:dyDescent="0.3">
      <c r="A126" s="14" t="s">
        <v>15</v>
      </c>
      <c r="B126" s="15" t="s">
        <v>4</v>
      </c>
      <c r="C126" s="15" t="s">
        <v>4</v>
      </c>
      <c r="D126" s="16" t="s">
        <v>4</v>
      </c>
      <c r="E126" s="16"/>
      <c r="F126" s="16"/>
      <c r="G126" s="16"/>
      <c r="H126" s="41"/>
      <c r="I126" s="41"/>
      <c r="J126" s="41"/>
    </row>
    <row r="127" spans="1:10" ht="15.75" hidden="1" thickBot="1" x14ac:dyDescent="0.3">
      <c r="A127" s="14" t="s">
        <v>61</v>
      </c>
      <c r="B127" s="15" t="s">
        <v>4</v>
      </c>
      <c r="C127" s="15"/>
      <c r="D127" s="16" t="s">
        <v>4</v>
      </c>
      <c r="E127" s="16"/>
      <c r="F127" s="16"/>
      <c r="G127" s="16"/>
      <c r="H127" s="41"/>
      <c r="I127" s="41"/>
      <c r="J127" s="41"/>
    </row>
    <row r="128" spans="1:10" ht="15.75" hidden="1" thickBot="1" x14ac:dyDescent="0.3">
      <c r="A128" s="14" t="s">
        <v>62</v>
      </c>
      <c r="B128" s="15" t="s">
        <v>4</v>
      </c>
      <c r="C128" s="15"/>
      <c r="D128" s="16"/>
      <c r="E128" s="16"/>
      <c r="F128" s="16"/>
      <c r="G128" s="16"/>
      <c r="H128" s="41"/>
      <c r="I128" s="41"/>
      <c r="J128" s="41"/>
    </row>
    <row r="129" spans="1:10" ht="15.75" hidden="1" thickBot="1" x14ac:dyDescent="0.3">
      <c r="A129" s="14" t="s">
        <v>63</v>
      </c>
      <c r="B129" s="15" t="s">
        <v>4</v>
      </c>
      <c r="C129" s="15"/>
      <c r="D129" s="16"/>
      <c r="E129" s="16"/>
      <c r="F129" s="16"/>
      <c r="G129" s="16"/>
      <c r="H129" s="41"/>
      <c r="I129" s="41"/>
      <c r="J129" s="41"/>
    </row>
    <row r="130" spans="1:10" ht="15.75" hidden="1" thickBot="1" x14ac:dyDescent="0.3">
      <c r="A130" s="14" t="s">
        <v>64</v>
      </c>
      <c r="B130" s="15" t="s">
        <v>4</v>
      </c>
      <c r="C130" s="15" t="s">
        <v>4</v>
      </c>
      <c r="D130" s="16"/>
      <c r="E130" s="16"/>
      <c r="F130" s="16"/>
      <c r="G130" s="16"/>
      <c r="H130" s="41"/>
      <c r="I130" s="41"/>
      <c r="J130" s="41"/>
    </row>
    <row r="131" spans="1:10" ht="15.75" hidden="1" thickBot="1" x14ac:dyDescent="0.3">
      <c r="A131" s="14" t="s">
        <v>65</v>
      </c>
      <c r="B131" s="15" t="s">
        <v>4</v>
      </c>
      <c r="C131" s="15"/>
      <c r="D131" s="16"/>
      <c r="E131" s="16"/>
      <c r="F131" s="16"/>
      <c r="G131" s="16"/>
      <c r="H131" s="41"/>
      <c r="I131" s="41"/>
      <c r="J131" s="41"/>
    </row>
    <row r="132" spans="1:10" ht="15.75" hidden="1" thickBot="1" x14ac:dyDescent="0.3">
      <c r="A132" s="14" t="s">
        <v>66</v>
      </c>
      <c r="B132" s="15" t="s">
        <v>4</v>
      </c>
      <c r="C132" s="15"/>
      <c r="D132" s="16"/>
      <c r="E132" s="16"/>
      <c r="F132" s="16"/>
      <c r="G132" s="16"/>
      <c r="H132" s="41"/>
      <c r="I132" s="41"/>
      <c r="J132" s="41"/>
    </row>
    <row r="133" spans="1:10" ht="15.75" hidden="1" thickBot="1" x14ac:dyDescent="0.3">
      <c r="A133" s="14" t="s">
        <v>67</v>
      </c>
      <c r="B133" s="15" t="s">
        <v>4</v>
      </c>
      <c r="C133" s="15" t="s">
        <v>4</v>
      </c>
      <c r="D133" s="16" t="s">
        <v>4</v>
      </c>
      <c r="E133" s="16"/>
      <c r="F133" s="16"/>
      <c r="G133" s="16"/>
      <c r="H133" s="41"/>
      <c r="I133" s="41"/>
      <c r="J133" s="41"/>
    </row>
    <row r="134" spans="1:10" ht="15.75" hidden="1" thickBot="1" x14ac:dyDescent="0.3">
      <c r="A134" s="14" t="s">
        <v>68</v>
      </c>
      <c r="B134" s="15" t="s">
        <v>4</v>
      </c>
      <c r="C134" s="15"/>
      <c r="D134" s="16"/>
      <c r="E134" s="16"/>
      <c r="F134" s="16"/>
      <c r="G134" s="16"/>
      <c r="H134" s="41"/>
      <c r="I134" s="41"/>
      <c r="J134" s="41"/>
    </row>
    <row r="135" spans="1:10" ht="15.75" hidden="1" thickBot="1" x14ac:dyDescent="0.3">
      <c r="A135" s="14" t="s">
        <v>69</v>
      </c>
      <c r="B135" s="15" t="s">
        <v>4</v>
      </c>
      <c r="C135" s="15" t="s">
        <v>4</v>
      </c>
      <c r="D135" s="16" t="s">
        <v>4</v>
      </c>
      <c r="E135" s="16"/>
      <c r="F135" s="16"/>
      <c r="G135" s="16"/>
      <c r="H135" s="41"/>
      <c r="I135" s="41"/>
      <c r="J135" s="41"/>
    </row>
    <row r="136" spans="1:10" ht="15.75" hidden="1" thickBot="1" x14ac:dyDescent="0.3">
      <c r="A136" s="14" t="s">
        <v>70</v>
      </c>
      <c r="B136" s="15" t="s">
        <v>4</v>
      </c>
      <c r="C136" s="15" t="s">
        <v>4</v>
      </c>
      <c r="D136" s="16" t="s">
        <v>4</v>
      </c>
      <c r="E136" s="16"/>
      <c r="F136" s="16"/>
      <c r="G136" s="16"/>
      <c r="H136" s="41"/>
      <c r="I136" s="41"/>
      <c r="J136" s="41"/>
    </row>
    <row r="137" spans="1:10" ht="15.75" hidden="1" thickBot="1" x14ac:dyDescent="0.3">
      <c r="A137" s="17" t="s">
        <v>35</v>
      </c>
      <c r="B137" s="15" t="s">
        <v>4</v>
      </c>
      <c r="C137" s="15" t="s">
        <v>4</v>
      </c>
      <c r="D137" s="16"/>
      <c r="E137" s="16"/>
      <c r="F137" s="16"/>
      <c r="G137" s="16"/>
      <c r="H137" s="41"/>
      <c r="I137" s="41"/>
      <c r="J137" s="41"/>
    </row>
    <row r="138" spans="1:10" ht="15.75" hidden="1" thickBot="1" x14ac:dyDescent="0.3">
      <c r="A138" s="17" t="s">
        <v>35</v>
      </c>
      <c r="B138" s="15" t="s">
        <v>4</v>
      </c>
      <c r="C138" s="15"/>
      <c r="D138" s="16"/>
      <c r="E138" s="16"/>
      <c r="F138" s="16"/>
      <c r="G138" s="16"/>
      <c r="H138" s="41"/>
      <c r="I138" s="41"/>
      <c r="J138" s="41"/>
    </row>
    <row r="139" spans="1:10" ht="15.75" hidden="1" thickBot="1" x14ac:dyDescent="0.3">
      <c r="A139" s="17" t="s">
        <v>47</v>
      </c>
      <c r="B139" s="15" t="s">
        <v>4</v>
      </c>
      <c r="C139" s="15"/>
      <c r="D139" s="16" t="s">
        <v>4</v>
      </c>
      <c r="E139" s="16"/>
      <c r="F139" s="16"/>
      <c r="G139" s="16"/>
      <c r="H139" s="41"/>
      <c r="I139" s="41"/>
      <c r="J139" s="41"/>
    </row>
    <row r="140" spans="1:10" ht="15.75" hidden="1" thickBot="1" x14ac:dyDescent="0.3">
      <c r="A140" s="17" t="s">
        <v>35</v>
      </c>
      <c r="B140" s="15" t="s">
        <v>4</v>
      </c>
      <c r="C140" s="15" t="s">
        <v>4</v>
      </c>
      <c r="D140" s="16" t="s">
        <v>4</v>
      </c>
      <c r="E140" s="16"/>
      <c r="F140" s="16"/>
      <c r="G140" s="16"/>
      <c r="H140" s="41"/>
      <c r="I140" s="41"/>
      <c r="J140" s="41"/>
    </row>
    <row r="141" spans="1:10" ht="15.75" hidden="1" thickBot="1" x14ac:dyDescent="0.3">
      <c r="A141" s="18" t="s">
        <v>35</v>
      </c>
      <c r="B141" s="19" t="s">
        <v>4</v>
      </c>
      <c r="C141" s="19"/>
      <c r="D141" s="20" t="s">
        <v>4</v>
      </c>
      <c r="E141" s="20"/>
      <c r="F141" s="20"/>
      <c r="G141" s="16"/>
      <c r="H141" s="41"/>
      <c r="I141" s="41"/>
      <c r="J141" s="41"/>
    </row>
    <row r="142" spans="1:10" ht="15.75" hidden="1" thickBot="1" x14ac:dyDescent="0.3">
      <c r="A142" s="21" t="s">
        <v>71</v>
      </c>
      <c r="B142" s="22">
        <f>COUNTIF(B119:B141,"S")</f>
        <v>23</v>
      </c>
      <c r="C142" s="22">
        <f>COUNTIF(C119:C141,"S")</f>
        <v>10</v>
      </c>
      <c r="D142" s="22">
        <f>COUNTIF(D119:D141,"S")</f>
        <v>12</v>
      </c>
      <c r="E142" s="22">
        <f>COUNTIF(E119:E141,"S")</f>
        <v>0</v>
      </c>
      <c r="F142" s="23">
        <f>COUNTIF(F119:F141,"S")</f>
        <v>0</v>
      </c>
      <c r="G142" s="23">
        <f>COUNTIF(G116:G138,"S")</f>
        <v>0</v>
      </c>
      <c r="H142" s="42"/>
      <c r="I142" s="42"/>
      <c r="J142" s="42"/>
    </row>
    <row r="143" spans="1:10" ht="15.75" hidden="1" thickBot="1" x14ac:dyDescent="0.3">
      <c r="A143" s="21" t="s">
        <v>23</v>
      </c>
      <c r="B143" s="55">
        <f>+B142/$C$114*100</f>
        <v>100</v>
      </c>
      <c r="C143" s="64">
        <f>+C142/$C$114*100</f>
        <v>43.478260869565219</v>
      </c>
      <c r="D143" s="56">
        <f>+D142/$D$114*100</f>
        <v>54.54545454545454</v>
      </c>
      <c r="E143" s="55">
        <f>+E142/$C$114*100</f>
        <v>0</v>
      </c>
      <c r="F143" s="55">
        <f>+F142/$C$114*100</f>
        <v>0</v>
      </c>
      <c r="G143" s="57">
        <f>+G142/$C$29*100</f>
        <v>0</v>
      </c>
      <c r="H143" s="43"/>
      <c r="I143" s="43"/>
      <c r="J143" s="43"/>
    </row>
    <row r="144" spans="1:10" ht="15.75" hidden="1" thickBot="1" x14ac:dyDescent="0.3">
      <c r="A144" s="24"/>
      <c r="B144" s="24"/>
      <c r="C144" s="25"/>
      <c r="D144" s="25"/>
      <c r="E144" s="25"/>
      <c r="F144" s="25"/>
    </row>
    <row r="145" spans="1:10" ht="15.75" hidden="1" thickBot="1" x14ac:dyDescent="0.3">
      <c r="A145" s="1" t="s">
        <v>72</v>
      </c>
      <c r="B145" s="2" t="s">
        <v>1</v>
      </c>
      <c r="C145" s="3">
        <v>22</v>
      </c>
      <c r="D145" s="3">
        <v>21</v>
      </c>
      <c r="E145" s="4"/>
      <c r="F145" s="5"/>
      <c r="G145" s="5"/>
      <c r="H145" s="39"/>
      <c r="I145" s="39"/>
      <c r="J145" s="39"/>
    </row>
    <row r="146" spans="1:10" ht="15.75" hidden="1" thickBot="1" x14ac:dyDescent="0.3">
      <c r="A146" s="7" t="s">
        <v>2</v>
      </c>
      <c r="B146" s="8">
        <v>43531</v>
      </c>
      <c r="C146" s="9">
        <v>44273</v>
      </c>
      <c r="D146" s="9">
        <v>44369</v>
      </c>
      <c r="E146" s="27"/>
      <c r="F146" s="28"/>
      <c r="G146" s="10"/>
      <c r="H146" s="40"/>
      <c r="I146" s="40"/>
      <c r="J146" s="40"/>
    </row>
    <row r="147" spans="1:10" ht="15.75" hidden="1" thickBot="1" x14ac:dyDescent="0.3">
      <c r="A147" s="11" t="s">
        <v>3</v>
      </c>
      <c r="B147" s="12" t="s">
        <v>4</v>
      </c>
      <c r="C147" s="13" t="s">
        <v>4</v>
      </c>
      <c r="D147" s="13" t="s">
        <v>4</v>
      </c>
      <c r="E147" s="13"/>
      <c r="F147" s="13"/>
      <c r="G147" s="13"/>
      <c r="H147" s="41"/>
      <c r="I147" s="41"/>
      <c r="J147" s="41"/>
    </row>
    <row r="148" spans="1:10" ht="15.75" hidden="1" thickBot="1" x14ac:dyDescent="0.3">
      <c r="A148" s="14" t="s">
        <v>25</v>
      </c>
      <c r="B148" s="15" t="s">
        <v>4</v>
      </c>
      <c r="C148" s="16" t="s">
        <v>6</v>
      </c>
      <c r="D148" s="16" t="s">
        <v>6</v>
      </c>
      <c r="E148" s="16"/>
      <c r="F148" s="16"/>
      <c r="G148" s="16"/>
      <c r="H148" s="41"/>
      <c r="I148" s="41"/>
      <c r="J148" s="41"/>
    </row>
    <row r="149" spans="1:10" ht="15.75" hidden="1" thickBot="1" x14ac:dyDescent="0.3">
      <c r="A149" s="14" t="s">
        <v>7</v>
      </c>
      <c r="B149" s="15" t="s">
        <v>6</v>
      </c>
      <c r="C149" s="16" t="s">
        <v>4</v>
      </c>
      <c r="D149" s="16" t="s">
        <v>4</v>
      </c>
      <c r="E149" s="16"/>
      <c r="F149" s="16"/>
      <c r="G149" s="16"/>
      <c r="H149" s="41"/>
      <c r="I149" s="41"/>
      <c r="J149" s="41"/>
    </row>
    <row r="150" spans="1:10" ht="15.75" hidden="1" thickBot="1" x14ac:dyDescent="0.3">
      <c r="A150" s="14" t="s">
        <v>9</v>
      </c>
      <c r="B150" s="15" t="s">
        <v>4</v>
      </c>
      <c r="C150" s="16" t="s">
        <v>4</v>
      </c>
      <c r="D150" s="16" t="s">
        <v>4</v>
      </c>
      <c r="E150" s="16"/>
      <c r="F150" s="16"/>
      <c r="G150" s="16"/>
      <c r="H150" s="41"/>
      <c r="I150" s="41"/>
      <c r="J150" s="41"/>
    </row>
    <row r="151" spans="1:10" ht="15.75" hidden="1" thickBot="1" x14ac:dyDescent="0.3">
      <c r="A151" s="14" t="s">
        <v>10</v>
      </c>
      <c r="B151" s="15" t="s">
        <v>4</v>
      </c>
      <c r="C151" s="16" t="s">
        <v>4</v>
      </c>
      <c r="D151" s="16"/>
      <c r="E151" s="16"/>
      <c r="F151" s="16"/>
      <c r="G151" s="16"/>
      <c r="H151" s="41"/>
      <c r="I151" s="41"/>
      <c r="J151" s="41"/>
    </row>
    <row r="152" spans="1:10" ht="15.75" hidden="1" thickBot="1" x14ac:dyDescent="0.3">
      <c r="A152" s="14" t="s">
        <v>11</v>
      </c>
      <c r="B152" s="15" t="s">
        <v>4</v>
      </c>
      <c r="C152" s="16" t="s">
        <v>4</v>
      </c>
      <c r="D152" s="16"/>
      <c r="E152" s="16"/>
      <c r="F152" s="16"/>
      <c r="G152" s="16"/>
      <c r="H152" s="41"/>
      <c r="I152" s="41"/>
      <c r="J152" s="41"/>
    </row>
    <row r="153" spans="1:10" ht="15.75" hidden="1" thickBot="1" x14ac:dyDescent="0.3">
      <c r="A153" s="14" t="s">
        <v>59</v>
      </c>
      <c r="B153" s="15" t="s">
        <v>4</v>
      </c>
      <c r="C153" s="16" t="s">
        <v>4</v>
      </c>
      <c r="D153" s="16"/>
      <c r="E153" s="16"/>
      <c r="F153" s="16"/>
      <c r="G153" s="16"/>
      <c r="H153" s="41"/>
      <c r="I153" s="41"/>
      <c r="J153" s="41"/>
    </row>
    <row r="154" spans="1:10" ht="15.75" hidden="1" thickBot="1" x14ac:dyDescent="0.3">
      <c r="A154" s="14" t="s">
        <v>13</v>
      </c>
      <c r="B154" s="15" t="s">
        <v>4</v>
      </c>
      <c r="C154" s="16" t="s">
        <v>4</v>
      </c>
      <c r="D154" s="16" t="s">
        <v>4</v>
      </c>
      <c r="E154" s="16"/>
      <c r="F154" s="16"/>
      <c r="G154" s="16"/>
      <c r="H154" s="41"/>
      <c r="I154" s="41"/>
      <c r="J154" s="41"/>
    </row>
    <row r="155" spans="1:10" ht="15.75" hidden="1" thickBot="1" x14ac:dyDescent="0.3">
      <c r="A155" s="14" t="s">
        <v>14</v>
      </c>
      <c r="B155" s="15" t="s">
        <v>4</v>
      </c>
      <c r="C155" s="16" t="s">
        <v>4</v>
      </c>
      <c r="D155" s="16"/>
      <c r="E155" s="16"/>
      <c r="F155" s="16"/>
      <c r="G155" s="16"/>
      <c r="H155" s="41"/>
      <c r="I155" s="41"/>
      <c r="J155" s="41"/>
    </row>
    <row r="156" spans="1:10" ht="15.75" hidden="1" thickBot="1" x14ac:dyDescent="0.3">
      <c r="A156" s="14" t="s">
        <v>8</v>
      </c>
      <c r="B156" s="15" t="s">
        <v>4</v>
      </c>
      <c r="C156" s="16"/>
      <c r="D156" s="16"/>
      <c r="E156" s="16"/>
      <c r="F156" s="16"/>
      <c r="G156" s="16"/>
      <c r="H156" s="41"/>
      <c r="I156" s="41"/>
      <c r="J156" s="41"/>
    </row>
    <row r="157" spans="1:10" ht="15.75" hidden="1" thickBot="1" x14ac:dyDescent="0.3">
      <c r="A157" s="14" t="s">
        <v>15</v>
      </c>
      <c r="B157" s="15" t="s">
        <v>4</v>
      </c>
      <c r="C157" s="16" t="s">
        <v>4</v>
      </c>
      <c r="D157" s="16" t="s">
        <v>4</v>
      </c>
      <c r="E157" s="16"/>
      <c r="F157" s="16"/>
      <c r="G157" s="16"/>
      <c r="H157" s="41"/>
      <c r="I157" s="41"/>
      <c r="J157" s="41"/>
    </row>
    <row r="158" spans="1:10" ht="15.75" hidden="1" thickBot="1" x14ac:dyDescent="0.3">
      <c r="A158" s="14" t="s">
        <v>73</v>
      </c>
      <c r="B158" s="15" t="s">
        <v>4</v>
      </c>
      <c r="C158" s="16" t="s">
        <v>4</v>
      </c>
      <c r="D158" s="16" t="s">
        <v>4</v>
      </c>
      <c r="E158" s="16"/>
      <c r="F158" s="16"/>
      <c r="G158" s="16"/>
      <c r="H158" s="41"/>
      <c r="I158" s="41"/>
      <c r="J158" s="41"/>
    </row>
    <row r="159" spans="1:10" ht="15.75" hidden="1" thickBot="1" x14ac:dyDescent="0.3">
      <c r="A159" s="14" t="s">
        <v>74</v>
      </c>
      <c r="B159" s="15" t="s">
        <v>4</v>
      </c>
      <c r="C159" s="16" t="s">
        <v>4</v>
      </c>
      <c r="D159" s="16"/>
      <c r="E159" s="16"/>
      <c r="F159" s="16"/>
      <c r="G159" s="16"/>
      <c r="H159" s="41"/>
      <c r="I159" s="41"/>
      <c r="J159" s="41"/>
    </row>
    <row r="160" spans="1:10" ht="15.75" hidden="1" thickBot="1" x14ac:dyDescent="0.3">
      <c r="A160" s="14" t="s">
        <v>75</v>
      </c>
      <c r="B160" s="15" t="s">
        <v>4</v>
      </c>
      <c r="C160" s="16" t="s">
        <v>4</v>
      </c>
      <c r="D160" s="16"/>
      <c r="E160" s="16"/>
      <c r="F160" s="16"/>
      <c r="G160" s="16"/>
      <c r="H160" s="41"/>
      <c r="I160" s="41"/>
      <c r="J160" s="41"/>
    </row>
    <row r="161" spans="1:11" ht="15.75" hidden="1" thickBot="1" x14ac:dyDescent="0.3">
      <c r="A161" s="14" t="s">
        <v>76</v>
      </c>
      <c r="B161" s="15" t="s">
        <v>4</v>
      </c>
      <c r="C161" s="16"/>
      <c r="D161" s="16"/>
      <c r="E161" s="16"/>
      <c r="F161" s="16"/>
      <c r="G161" s="16"/>
      <c r="H161" s="41"/>
      <c r="I161" s="41"/>
      <c r="J161" s="41"/>
      <c r="K161" s="38" t="s">
        <v>104</v>
      </c>
    </row>
    <row r="162" spans="1:11" ht="15.75" hidden="1" thickBot="1" x14ac:dyDescent="0.3">
      <c r="A162" s="14" t="s">
        <v>77</v>
      </c>
      <c r="B162" s="15" t="s">
        <v>4</v>
      </c>
      <c r="C162" s="16" t="s">
        <v>4</v>
      </c>
      <c r="D162" s="16" t="s">
        <v>4</v>
      </c>
      <c r="E162" s="16"/>
      <c r="F162" s="16"/>
      <c r="G162" s="16"/>
      <c r="H162" s="41"/>
      <c r="I162" s="41"/>
      <c r="J162" s="41"/>
    </row>
    <row r="163" spans="1:11" ht="15.75" hidden="1" thickBot="1" x14ac:dyDescent="0.3">
      <c r="A163" s="14" t="s">
        <v>78</v>
      </c>
      <c r="B163" s="15" t="s">
        <v>4</v>
      </c>
      <c r="C163" s="16" t="s">
        <v>4</v>
      </c>
      <c r="D163" s="16" t="s">
        <v>4</v>
      </c>
      <c r="E163" s="16"/>
      <c r="F163" s="16"/>
      <c r="G163" s="16"/>
      <c r="H163" s="41"/>
      <c r="I163" s="41"/>
      <c r="J163" s="41"/>
    </row>
    <row r="164" spans="1:11" ht="15.75" hidden="1" thickBot="1" x14ac:dyDescent="0.3">
      <c r="A164" s="14" t="s">
        <v>79</v>
      </c>
      <c r="B164" s="15" t="s">
        <v>4</v>
      </c>
      <c r="C164" s="16"/>
      <c r="D164" s="16"/>
      <c r="E164" s="16"/>
      <c r="F164" s="16"/>
      <c r="G164" s="16"/>
      <c r="H164" s="41"/>
      <c r="I164" s="41"/>
      <c r="J164" s="41"/>
    </row>
    <row r="165" spans="1:11" ht="15.75" hidden="1" thickBot="1" x14ac:dyDescent="0.3">
      <c r="A165" s="14" t="s">
        <v>80</v>
      </c>
      <c r="B165" s="15" t="s">
        <v>4</v>
      </c>
      <c r="C165" s="16" t="s">
        <v>4</v>
      </c>
      <c r="D165" s="16"/>
      <c r="E165" s="16"/>
      <c r="F165" s="16"/>
      <c r="G165" s="16"/>
      <c r="H165" s="41"/>
      <c r="I165" s="41"/>
      <c r="J165" s="41"/>
    </row>
    <row r="166" spans="1:11" ht="15.75" hidden="1" thickBot="1" x14ac:dyDescent="0.3">
      <c r="A166" s="14" t="s">
        <v>81</v>
      </c>
      <c r="B166" s="15" t="s">
        <v>4</v>
      </c>
      <c r="C166" s="16" t="s">
        <v>4</v>
      </c>
      <c r="D166" s="16" t="s">
        <v>4</v>
      </c>
      <c r="E166" s="16"/>
      <c r="F166" s="16"/>
      <c r="G166" s="16"/>
      <c r="H166" s="41"/>
      <c r="I166" s="41"/>
      <c r="J166" s="41"/>
    </row>
    <row r="167" spans="1:11" ht="15.75" hidden="1" thickBot="1" x14ac:dyDescent="0.3">
      <c r="A167" s="14" t="s">
        <v>82</v>
      </c>
      <c r="B167" s="15" t="s">
        <v>4</v>
      </c>
      <c r="C167" s="16"/>
      <c r="D167" s="16" t="s">
        <v>4</v>
      </c>
      <c r="E167" s="16"/>
      <c r="F167" s="16"/>
      <c r="G167" s="16"/>
      <c r="H167" s="41"/>
      <c r="I167" s="41"/>
      <c r="J167" s="41"/>
    </row>
    <row r="168" spans="1:11" ht="15.75" hidden="1" thickBot="1" x14ac:dyDescent="0.3">
      <c r="A168" s="14" t="s">
        <v>83</v>
      </c>
      <c r="B168" s="15" t="s">
        <v>4</v>
      </c>
      <c r="C168" s="16"/>
      <c r="D168" s="16" t="s">
        <v>4</v>
      </c>
      <c r="E168" s="16"/>
      <c r="F168" s="16"/>
      <c r="G168" s="16"/>
      <c r="H168" s="41"/>
      <c r="I168" s="41"/>
      <c r="J168" s="41"/>
    </row>
    <row r="169" spans="1:11" ht="15.75" hidden="1" thickBot="1" x14ac:dyDescent="0.3">
      <c r="A169" s="14" t="s">
        <v>84</v>
      </c>
      <c r="B169" s="15" t="s">
        <v>4</v>
      </c>
      <c r="C169" s="16" t="s">
        <v>4</v>
      </c>
      <c r="D169" s="16" t="s">
        <v>4</v>
      </c>
      <c r="E169" s="16"/>
      <c r="F169" s="16"/>
      <c r="G169" s="16"/>
      <c r="H169" s="41"/>
      <c r="I169" s="41"/>
      <c r="J169" s="41"/>
    </row>
    <row r="170" spans="1:11" ht="15.75" hidden="1" thickBot="1" x14ac:dyDescent="0.3">
      <c r="A170" s="14" t="s">
        <v>85</v>
      </c>
      <c r="B170" s="15" t="s">
        <v>4</v>
      </c>
      <c r="C170" s="16"/>
      <c r="D170" s="16"/>
      <c r="E170" s="16"/>
      <c r="F170" s="16"/>
      <c r="G170" s="16"/>
      <c r="H170" s="41"/>
      <c r="I170" s="41"/>
      <c r="J170" s="41"/>
    </row>
    <row r="171" spans="1:11" ht="15.75" hidden="1" thickBot="1" x14ac:dyDescent="0.3">
      <c r="A171" s="14" t="s">
        <v>86</v>
      </c>
      <c r="B171" s="15" t="s">
        <v>4</v>
      </c>
      <c r="C171" s="16" t="s">
        <v>4</v>
      </c>
      <c r="D171" s="16"/>
      <c r="E171" s="16"/>
      <c r="F171" s="16"/>
      <c r="G171" s="16"/>
      <c r="H171" s="41"/>
      <c r="I171" s="41"/>
      <c r="J171" s="41"/>
    </row>
    <row r="172" spans="1:11" ht="15.75" hidden="1" thickBot="1" x14ac:dyDescent="0.3">
      <c r="A172" s="14" t="s">
        <v>47</v>
      </c>
      <c r="B172" s="15" t="s">
        <v>4</v>
      </c>
      <c r="C172" s="16" t="s">
        <v>87</v>
      </c>
      <c r="D172" s="16" t="s">
        <v>4</v>
      </c>
      <c r="E172" s="16"/>
      <c r="F172" s="16"/>
      <c r="G172" s="16"/>
      <c r="H172" s="41"/>
      <c r="I172" s="41"/>
      <c r="J172" s="41"/>
    </row>
    <row r="173" spans="1:11" ht="15.75" hidden="1" thickBot="1" x14ac:dyDescent="0.3">
      <c r="A173" s="29" t="s">
        <v>88</v>
      </c>
      <c r="B173" s="15"/>
      <c r="C173" s="15" t="s">
        <v>4</v>
      </c>
      <c r="D173" s="15"/>
      <c r="E173" s="15"/>
      <c r="F173" s="15"/>
      <c r="G173" s="16"/>
      <c r="H173" s="41"/>
      <c r="I173" s="41"/>
      <c r="J173" s="41"/>
    </row>
    <row r="174" spans="1:11" ht="15.75" hidden="1" thickBot="1" x14ac:dyDescent="0.3">
      <c r="A174" s="21" t="s">
        <v>22</v>
      </c>
      <c r="B174" s="22">
        <f>COUNTIF(B151:B173,"S")</f>
        <v>22</v>
      </c>
      <c r="C174" s="22">
        <f>COUNTIF(C151:C173,"S")</f>
        <v>16</v>
      </c>
      <c r="D174" s="22">
        <f>COUNTIF(D151:D173,"S")</f>
        <v>10</v>
      </c>
      <c r="E174" s="22">
        <f>COUNTIF(E151:E173,"S")</f>
        <v>0</v>
      </c>
      <c r="F174" s="23">
        <f>COUNTIF(F151:F173,"S")</f>
        <v>0</v>
      </c>
      <c r="G174" s="23">
        <f>COUNTIF(G147:G169,"S")</f>
        <v>0</v>
      </c>
      <c r="H174" s="42"/>
      <c r="I174" s="42"/>
      <c r="J174" s="42"/>
    </row>
    <row r="175" spans="1:11" ht="15.75" hidden="1" thickBot="1" x14ac:dyDescent="0.3">
      <c r="A175" s="21" t="s">
        <v>23</v>
      </c>
      <c r="B175" s="55">
        <f>+B174/$C$145*100</f>
        <v>100</v>
      </c>
      <c r="C175" s="56">
        <f>+C174/$D$145*100</f>
        <v>76.19047619047619</v>
      </c>
      <c r="D175" s="64">
        <f>+D174/$D$145*100</f>
        <v>47.619047619047613</v>
      </c>
      <c r="E175" s="55">
        <f>+E174/$C$145*100</f>
        <v>0</v>
      </c>
      <c r="F175" s="55">
        <f>+F174/$C$145*100</f>
        <v>0</v>
      </c>
      <c r="G175" s="57">
        <f>+G174/$C$29*100</f>
        <v>0</v>
      </c>
      <c r="H175" s="43"/>
      <c r="I175" s="43"/>
      <c r="J175" s="43"/>
    </row>
    <row r="176" spans="1:11" ht="15.75" hidden="1" thickBot="1" x14ac:dyDescent="0.3">
      <c r="A176" s="24"/>
      <c r="B176" s="24"/>
      <c r="C176" s="25"/>
      <c r="D176" s="25"/>
      <c r="E176" s="25"/>
      <c r="F176" s="25"/>
    </row>
    <row r="177" spans="1:10" ht="15.75" hidden="1" thickBot="1" x14ac:dyDescent="0.3">
      <c r="A177" s="1" t="s">
        <v>89</v>
      </c>
      <c r="B177" s="2" t="s">
        <v>1</v>
      </c>
      <c r="C177" s="3">
        <v>22</v>
      </c>
      <c r="D177" s="3">
        <v>21</v>
      </c>
      <c r="E177" s="4"/>
      <c r="F177" s="5"/>
      <c r="G177" s="5"/>
      <c r="H177" s="39"/>
      <c r="I177" s="39"/>
      <c r="J177" s="39"/>
    </row>
    <row r="178" spans="1:10" ht="15.75" hidden="1" thickBot="1" x14ac:dyDescent="0.3">
      <c r="A178" s="7" t="s">
        <v>2</v>
      </c>
      <c r="B178" s="8">
        <v>43521</v>
      </c>
      <c r="C178" s="9">
        <v>44313</v>
      </c>
      <c r="D178" s="27"/>
      <c r="E178" s="27"/>
      <c r="F178" s="28"/>
      <c r="G178" s="28"/>
      <c r="H178" s="41"/>
      <c r="I178" s="41"/>
      <c r="J178" s="41"/>
    </row>
    <row r="179" spans="1:10" ht="15.75" hidden="1" thickBot="1" x14ac:dyDescent="0.3">
      <c r="A179" s="11" t="s">
        <v>3</v>
      </c>
      <c r="B179" s="12" t="s">
        <v>4</v>
      </c>
      <c r="C179" s="13" t="s">
        <v>4</v>
      </c>
      <c r="D179" s="13"/>
      <c r="E179" s="13"/>
      <c r="F179" s="13"/>
      <c r="G179" s="13"/>
      <c r="H179" s="41"/>
      <c r="I179" s="41"/>
      <c r="J179" s="41"/>
    </row>
    <row r="180" spans="1:10" ht="15.75" hidden="1" thickBot="1" x14ac:dyDescent="0.3">
      <c r="A180" s="14" t="s">
        <v>25</v>
      </c>
      <c r="B180" s="15" t="s">
        <v>4</v>
      </c>
      <c r="C180" s="16" t="s">
        <v>6</v>
      </c>
      <c r="D180" s="16"/>
      <c r="E180" s="16"/>
      <c r="F180" s="16"/>
      <c r="G180" s="16"/>
      <c r="H180" s="41"/>
      <c r="I180" s="41"/>
      <c r="J180" s="41"/>
    </row>
    <row r="181" spans="1:10" ht="15.75" hidden="1" thickBot="1" x14ac:dyDescent="0.3">
      <c r="A181" s="14" t="s">
        <v>7</v>
      </c>
      <c r="B181" s="15" t="s">
        <v>6</v>
      </c>
      <c r="C181" s="16" t="s">
        <v>4</v>
      </c>
      <c r="D181" s="16"/>
      <c r="E181" s="16"/>
      <c r="F181" s="16"/>
      <c r="G181" s="16"/>
      <c r="H181" s="41"/>
      <c r="I181" s="41"/>
      <c r="J181" s="41"/>
    </row>
    <row r="182" spans="1:10" ht="15.75" hidden="1" thickBot="1" x14ac:dyDescent="0.3">
      <c r="A182" s="14" t="s">
        <v>9</v>
      </c>
      <c r="B182" s="15" t="s">
        <v>4</v>
      </c>
      <c r="C182" s="16" t="s">
        <v>4</v>
      </c>
      <c r="D182" s="16"/>
      <c r="E182" s="16"/>
      <c r="F182" s="16"/>
      <c r="G182" s="16"/>
      <c r="H182" s="41"/>
      <c r="I182" s="41"/>
      <c r="J182" s="41"/>
    </row>
    <row r="183" spans="1:10" ht="15.75" hidden="1" thickBot="1" x14ac:dyDescent="0.3">
      <c r="A183" s="14" t="s">
        <v>10</v>
      </c>
      <c r="B183" s="15" t="s">
        <v>4</v>
      </c>
      <c r="C183" s="16" t="s">
        <v>4</v>
      </c>
      <c r="D183" s="16"/>
      <c r="E183" s="16"/>
      <c r="F183" s="16"/>
      <c r="G183" s="16"/>
      <c r="H183" s="41"/>
      <c r="I183" s="41"/>
      <c r="J183" s="41"/>
    </row>
    <row r="184" spans="1:10" ht="15.75" hidden="1" thickBot="1" x14ac:dyDescent="0.3">
      <c r="A184" s="14" t="s">
        <v>11</v>
      </c>
      <c r="B184" s="15" t="s">
        <v>4</v>
      </c>
      <c r="C184" s="16" t="s">
        <v>4</v>
      </c>
      <c r="D184" s="16"/>
      <c r="E184" s="16"/>
      <c r="F184" s="16"/>
      <c r="G184" s="16"/>
      <c r="H184" s="41"/>
      <c r="I184" s="41"/>
      <c r="J184" s="41"/>
    </row>
    <row r="185" spans="1:10" ht="15.75" hidden="1" thickBot="1" x14ac:dyDescent="0.3">
      <c r="A185" s="14" t="s">
        <v>59</v>
      </c>
      <c r="B185" s="15" t="s">
        <v>4</v>
      </c>
      <c r="C185" s="16" t="s">
        <v>4</v>
      </c>
      <c r="D185" s="16"/>
      <c r="E185" s="16"/>
      <c r="F185" s="16"/>
      <c r="G185" s="16"/>
      <c r="H185" s="41"/>
      <c r="I185" s="41"/>
      <c r="J185" s="41"/>
    </row>
    <row r="186" spans="1:10" ht="15.75" hidden="1" thickBot="1" x14ac:dyDescent="0.3">
      <c r="A186" s="14" t="s">
        <v>13</v>
      </c>
      <c r="B186" s="15" t="s">
        <v>4</v>
      </c>
      <c r="C186" s="16"/>
      <c r="D186" s="16"/>
      <c r="E186" s="16"/>
      <c r="F186" s="16"/>
      <c r="G186" s="16"/>
      <c r="H186" s="41"/>
      <c r="I186" s="41"/>
      <c r="J186" s="41"/>
    </row>
    <row r="187" spans="1:10" ht="15.75" hidden="1" thickBot="1" x14ac:dyDescent="0.3">
      <c r="A187" s="14" t="s">
        <v>14</v>
      </c>
      <c r="B187" s="15" t="s">
        <v>4</v>
      </c>
      <c r="C187" s="16" t="s">
        <v>6</v>
      </c>
      <c r="D187" s="16"/>
      <c r="E187" s="16"/>
      <c r="F187" s="16"/>
      <c r="G187" s="16"/>
      <c r="H187" s="41"/>
      <c r="I187" s="41"/>
      <c r="J187" s="41"/>
    </row>
    <row r="188" spans="1:10" ht="15.75" hidden="1" thickBot="1" x14ac:dyDescent="0.3">
      <c r="A188" s="17" t="s">
        <v>15</v>
      </c>
      <c r="B188" s="15" t="s">
        <v>4</v>
      </c>
      <c r="C188" s="16" t="s">
        <v>4</v>
      </c>
      <c r="D188" s="16"/>
      <c r="E188" s="16"/>
      <c r="F188" s="16"/>
      <c r="G188" s="16"/>
      <c r="H188" s="41"/>
      <c r="I188" s="41"/>
      <c r="J188" s="41"/>
    </row>
    <row r="189" spans="1:10" ht="15.75" hidden="1" thickBot="1" x14ac:dyDescent="0.3">
      <c r="A189" s="14" t="s">
        <v>8</v>
      </c>
      <c r="B189" s="15" t="s">
        <v>4</v>
      </c>
      <c r="C189" s="16"/>
      <c r="D189" s="16"/>
      <c r="E189" s="16"/>
      <c r="F189" s="16"/>
      <c r="G189" s="16"/>
      <c r="H189" s="41"/>
      <c r="I189" s="41"/>
      <c r="J189" s="41"/>
    </row>
    <row r="190" spans="1:10" ht="15.75" hidden="1" thickBot="1" x14ac:dyDescent="0.3">
      <c r="A190" s="14" t="s">
        <v>90</v>
      </c>
      <c r="B190" s="15" t="s">
        <v>4</v>
      </c>
      <c r="C190" s="16"/>
      <c r="D190" s="16"/>
      <c r="E190" s="16"/>
      <c r="F190" s="16"/>
      <c r="G190" s="16"/>
      <c r="H190" s="41"/>
      <c r="I190" s="41"/>
      <c r="J190" s="41"/>
    </row>
    <row r="191" spans="1:10" ht="15.75" hidden="1" thickBot="1" x14ac:dyDescent="0.3">
      <c r="A191" s="14" t="s">
        <v>91</v>
      </c>
      <c r="B191" s="15" t="s">
        <v>4</v>
      </c>
      <c r="C191" s="16" t="s">
        <v>4</v>
      </c>
      <c r="D191" s="16"/>
      <c r="E191" s="16"/>
      <c r="F191" s="16"/>
      <c r="G191" s="16"/>
      <c r="H191" s="41"/>
      <c r="I191" s="41"/>
      <c r="J191" s="41"/>
    </row>
    <row r="192" spans="1:10" ht="15.75" hidden="1" thickBot="1" x14ac:dyDescent="0.3">
      <c r="A192" s="14" t="s">
        <v>92</v>
      </c>
      <c r="B192" s="15" t="s">
        <v>4</v>
      </c>
      <c r="C192" s="16"/>
      <c r="D192" s="16"/>
      <c r="E192" s="16"/>
      <c r="F192" s="16"/>
      <c r="G192" s="16"/>
      <c r="H192" s="41"/>
      <c r="I192" s="41"/>
      <c r="J192" s="41"/>
    </row>
    <row r="193" spans="1:12" ht="15.75" hidden="1" thickBot="1" x14ac:dyDescent="0.3">
      <c r="A193" s="14" t="s">
        <v>93</v>
      </c>
      <c r="B193" s="15" t="s">
        <v>4</v>
      </c>
      <c r="C193" s="16"/>
      <c r="D193" s="16"/>
      <c r="E193" s="16"/>
      <c r="F193" s="16"/>
      <c r="G193" s="16"/>
      <c r="H193" s="41"/>
      <c r="I193" s="41"/>
      <c r="J193" s="41"/>
    </row>
    <row r="194" spans="1:12" ht="15.75" hidden="1" thickBot="1" x14ac:dyDescent="0.3">
      <c r="A194" s="14" t="s">
        <v>94</v>
      </c>
      <c r="B194" s="15" t="s">
        <v>4</v>
      </c>
      <c r="C194" s="16"/>
      <c r="D194" s="16"/>
      <c r="E194" s="16"/>
      <c r="F194" s="16"/>
      <c r="G194" s="16"/>
      <c r="H194" s="41"/>
      <c r="I194" s="41"/>
      <c r="J194" s="41"/>
    </row>
    <row r="195" spans="1:12" ht="15.75" hidden="1" thickBot="1" x14ac:dyDescent="0.3">
      <c r="A195" s="14" t="s">
        <v>95</v>
      </c>
      <c r="B195" s="15" t="s">
        <v>4</v>
      </c>
      <c r="C195" s="16" t="s">
        <v>4</v>
      </c>
      <c r="D195" s="16"/>
      <c r="E195" s="16"/>
      <c r="F195" s="16"/>
      <c r="G195" s="16"/>
      <c r="H195" s="41"/>
      <c r="I195" s="41"/>
      <c r="J195" s="41"/>
    </row>
    <row r="196" spans="1:12" ht="15.75" hidden="1" thickBot="1" x14ac:dyDescent="0.3">
      <c r="A196" s="14" t="s">
        <v>96</v>
      </c>
      <c r="B196" s="15" t="s">
        <v>4</v>
      </c>
      <c r="C196" s="16"/>
      <c r="D196" s="16"/>
      <c r="E196" s="16"/>
      <c r="F196" s="16"/>
      <c r="G196" s="16"/>
      <c r="H196" s="41"/>
      <c r="I196" s="41"/>
      <c r="J196" s="41"/>
    </row>
    <row r="197" spans="1:12" ht="15.75" hidden="1" thickBot="1" x14ac:dyDescent="0.3">
      <c r="A197" s="14" t="s">
        <v>97</v>
      </c>
      <c r="B197" s="15" t="s">
        <v>4</v>
      </c>
      <c r="C197" s="16"/>
      <c r="D197" s="16"/>
      <c r="E197" s="16"/>
      <c r="F197" s="16"/>
      <c r="G197" s="16"/>
      <c r="H197" s="41"/>
      <c r="I197" s="41"/>
      <c r="J197" s="41"/>
    </row>
    <row r="198" spans="1:12" ht="15.75" hidden="1" thickBot="1" x14ac:dyDescent="0.3">
      <c r="A198" s="14" t="s">
        <v>98</v>
      </c>
      <c r="B198" s="15" t="s">
        <v>4</v>
      </c>
      <c r="C198" s="16"/>
      <c r="D198" s="16"/>
      <c r="E198" s="16"/>
      <c r="F198" s="16"/>
      <c r="G198" s="16"/>
      <c r="H198" s="41"/>
      <c r="I198" s="41"/>
      <c r="J198" s="41"/>
    </row>
    <row r="199" spans="1:12" ht="15.75" hidden="1" thickBot="1" x14ac:dyDescent="0.3">
      <c r="A199" s="14" t="s">
        <v>99</v>
      </c>
      <c r="B199" s="15" t="s">
        <v>4</v>
      </c>
      <c r="C199" s="16"/>
      <c r="D199" s="16"/>
      <c r="E199" s="16"/>
      <c r="F199" s="16"/>
      <c r="G199" s="16"/>
      <c r="H199" s="41"/>
      <c r="I199" s="41"/>
      <c r="J199" s="41"/>
    </row>
    <row r="200" spans="1:12" ht="15.75" hidden="1" thickBot="1" x14ac:dyDescent="0.3">
      <c r="A200" s="14" t="s">
        <v>100</v>
      </c>
      <c r="B200" s="15" t="s">
        <v>4</v>
      </c>
      <c r="C200" s="16" t="s">
        <v>4</v>
      </c>
      <c r="D200" s="16"/>
      <c r="E200" s="16"/>
      <c r="F200" s="16"/>
      <c r="G200" s="16"/>
      <c r="H200" s="41"/>
      <c r="I200" s="41"/>
      <c r="J200" s="41"/>
    </row>
    <row r="201" spans="1:12" ht="15.75" hidden="1" thickBot="1" x14ac:dyDescent="0.3">
      <c r="A201" s="18" t="s">
        <v>47</v>
      </c>
      <c r="B201" s="19" t="s">
        <v>4</v>
      </c>
      <c r="C201" s="20" t="s">
        <v>4</v>
      </c>
      <c r="D201" s="20"/>
      <c r="E201" s="20"/>
      <c r="F201" s="20"/>
      <c r="G201" s="20"/>
      <c r="H201" s="41"/>
      <c r="I201" s="41"/>
      <c r="J201" s="41"/>
    </row>
    <row r="202" spans="1:12" ht="15.75" hidden="1" thickBot="1" x14ac:dyDescent="0.3">
      <c r="A202" s="52" t="s">
        <v>22</v>
      </c>
      <c r="B202" s="53">
        <f t="shared" ref="B202:G202" si="5">COUNTIF(B179:B201,"S")</f>
        <v>22</v>
      </c>
      <c r="C202" s="53">
        <f t="shared" si="5"/>
        <v>11</v>
      </c>
      <c r="D202" s="53">
        <f t="shared" si="5"/>
        <v>0</v>
      </c>
      <c r="E202" s="53">
        <f t="shared" si="5"/>
        <v>0</v>
      </c>
      <c r="F202" s="54">
        <f t="shared" si="5"/>
        <v>0</v>
      </c>
      <c r="G202" s="54">
        <f t="shared" si="5"/>
        <v>0</v>
      </c>
      <c r="H202" s="42"/>
      <c r="I202" s="42"/>
      <c r="J202" s="42"/>
    </row>
    <row r="203" spans="1:12" ht="15.75" hidden="1" thickBot="1" x14ac:dyDescent="0.3">
      <c r="A203" s="21" t="s">
        <v>23</v>
      </c>
      <c r="B203" s="55">
        <f t="shared" ref="B203:G203" si="6">+B202/$C$177*100</f>
        <v>100</v>
      </c>
      <c r="C203" s="56">
        <f>+C202/$D$177*100</f>
        <v>52.380952380952387</v>
      </c>
      <c r="D203" s="55">
        <f t="shared" si="6"/>
        <v>0</v>
      </c>
      <c r="E203" s="55">
        <f t="shared" si="6"/>
        <v>0</v>
      </c>
      <c r="F203" s="55">
        <f t="shared" si="6"/>
        <v>0</v>
      </c>
      <c r="G203" s="57">
        <f t="shared" si="6"/>
        <v>0</v>
      </c>
      <c r="H203" s="43"/>
      <c r="I203" s="43"/>
      <c r="J203" s="43"/>
    </row>
    <row r="204" spans="1:12" ht="15.75" hidden="1" thickBot="1" x14ac:dyDescent="0.3">
      <c r="A204" s="24"/>
      <c r="B204" s="24"/>
      <c r="C204" s="25"/>
      <c r="D204" s="25"/>
      <c r="E204" s="25"/>
      <c r="F204" s="25"/>
      <c r="G204" s="25"/>
    </row>
    <row r="205" spans="1:12" ht="15.75" hidden="1" thickBot="1" x14ac:dyDescent="0.3">
      <c r="A205" s="29" t="s">
        <v>101</v>
      </c>
    </row>
    <row r="206" spans="1:12" ht="15.75" hidden="1" thickBot="1" x14ac:dyDescent="0.3"/>
    <row r="207" spans="1:12" ht="15.75" hidden="1" customHeight="1" thickBot="1" x14ac:dyDescent="0.3">
      <c r="A207" s="1" t="s">
        <v>102</v>
      </c>
      <c r="B207" s="182" t="s">
        <v>103</v>
      </c>
      <c r="C207" s="183"/>
      <c r="D207" s="183"/>
      <c r="E207" s="183"/>
      <c r="F207" s="183"/>
      <c r="G207" s="183"/>
      <c r="H207" s="153"/>
      <c r="I207" s="153"/>
      <c r="J207" s="153"/>
      <c r="K207" s="153"/>
      <c r="L207" s="51"/>
    </row>
    <row r="208" spans="1:12" ht="15.75" hidden="1" thickBot="1" x14ac:dyDescent="0.3">
      <c r="A208" s="30" t="s">
        <v>0</v>
      </c>
      <c r="B208" s="45">
        <f t="shared" ref="B208:H208" si="7">B27</f>
        <v>100</v>
      </c>
      <c r="C208" s="46">
        <f t="shared" si="7"/>
        <v>100</v>
      </c>
      <c r="D208" s="46">
        <f t="shared" si="7"/>
        <v>90.909090909090907</v>
      </c>
      <c r="E208" s="46">
        <f t="shared" si="7"/>
        <v>80.952380952380949</v>
      </c>
      <c r="F208" s="46">
        <f t="shared" si="7"/>
        <v>80.952380952380949</v>
      </c>
      <c r="G208" s="46">
        <f t="shared" si="7"/>
        <v>80.952380952380949</v>
      </c>
      <c r="H208" s="46">
        <f t="shared" si="7"/>
        <v>76.19047619047619</v>
      </c>
      <c r="I208" s="46"/>
      <c r="J208" s="46"/>
      <c r="K208" s="67"/>
      <c r="L208" s="69">
        <f>(+B208+C208+D208+E208+F208+G208+H208)/7</f>
        <v>87.136672850958561</v>
      </c>
    </row>
    <row r="209" spans="1:12" ht="15.75" hidden="1" thickBot="1" x14ac:dyDescent="0.3">
      <c r="A209" s="30" t="s">
        <v>24</v>
      </c>
      <c r="B209" s="47">
        <f t="shared" ref="B209:G209" si="8">B55</f>
        <v>100</v>
      </c>
      <c r="C209" s="44">
        <f t="shared" si="8"/>
        <v>100</v>
      </c>
      <c r="D209" s="44">
        <f t="shared" si="8"/>
        <v>59.090909090909093</v>
      </c>
      <c r="E209" s="44">
        <f t="shared" si="8"/>
        <v>71.428571428571431</v>
      </c>
      <c r="F209" s="44">
        <f t="shared" si="8"/>
        <v>57.142857142857139</v>
      </c>
      <c r="G209" s="44">
        <f t="shared" si="8"/>
        <v>52.380952380952387</v>
      </c>
      <c r="H209" s="44"/>
      <c r="I209" s="44"/>
      <c r="J209" s="44"/>
      <c r="K209" s="68"/>
      <c r="L209" s="69">
        <f>(+B209+C209+D209+E209+F209+G209)/6</f>
        <v>73.340548340548352</v>
      </c>
    </row>
    <row r="210" spans="1:12" ht="15.75" hidden="1" thickBot="1" x14ac:dyDescent="0.3">
      <c r="A210" s="30" t="s">
        <v>37</v>
      </c>
      <c r="B210" s="47">
        <f t="shared" ref="B210:G210" si="9">B83</f>
        <v>100</v>
      </c>
      <c r="C210" s="44">
        <f t="shared" si="9"/>
        <v>100</v>
      </c>
      <c r="D210" s="44">
        <f t="shared" si="9"/>
        <v>72.727272727272734</v>
      </c>
      <c r="E210" s="44">
        <f t="shared" si="9"/>
        <v>80.952380952380949</v>
      </c>
      <c r="F210" s="44">
        <f t="shared" si="9"/>
        <v>71.428571428571431</v>
      </c>
      <c r="G210" s="44">
        <f t="shared" si="9"/>
        <v>76.19047619047619</v>
      </c>
      <c r="H210" s="44">
        <v>68.2</v>
      </c>
      <c r="I210" s="44"/>
      <c r="J210" s="44"/>
      <c r="K210" s="68"/>
      <c r="L210" s="69">
        <f>(+B210+C210+D210+E210+F210+G210+H210)/7</f>
        <v>81.356957328385903</v>
      </c>
    </row>
    <row r="211" spans="1:12" ht="15.75" hidden="1" thickBot="1" x14ac:dyDescent="0.3">
      <c r="A211" s="30" t="s">
        <v>48</v>
      </c>
      <c r="B211" s="47">
        <f t="shared" ref="B211:G211" si="10">B112</f>
        <v>100</v>
      </c>
      <c r="C211" s="44">
        <f t="shared" si="10"/>
        <v>100</v>
      </c>
      <c r="D211" s="44">
        <f t="shared" si="10"/>
        <v>54.54545454545454</v>
      </c>
      <c r="E211" s="44">
        <f t="shared" si="10"/>
        <v>80.952380952380949</v>
      </c>
      <c r="F211" s="44">
        <f t="shared" si="10"/>
        <v>47.619047619047613</v>
      </c>
      <c r="G211" s="44">
        <f t="shared" si="10"/>
        <v>71.428571428571431</v>
      </c>
      <c r="H211" s="44"/>
      <c r="I211" s="44"/>
      <c r="J211" s="44"/>
      <c r="K211" s="68"/>
      <c r="L211" s="69">
        <f>(+B211+C211+D211+E211+F211)/6</f>
        <v>63.852813852813846</v>
      </c>
    </row>
    <row r="212" spans="1:12" ht="15.75" hidden="1" thickBot="1" x14ac:dyDescent="0.3">
      <c r="A212" s="30" t="s">
        <v>58</v>
      </c>
      <c r="B212" s="47">
        <f>B143</f>
        <v>100</v>
      </c>
      <c r="C212" s="44">
        <f>C143</f>
        <v>43.478260869565219</v>
      </c>
      <c r="D212" s="44">
        <f>D143</f>
        <v>54.54545454545454</v>
      </c>
      <c r="E212" s="44"/>
      <c r="F212" s="44"/>
      <c r="G212" s="44"/>
      <c r="H212" s="44"/>
      <c r="I212" s="44"/>
      <c r="J212" s="44"/>
      <c r="K212" s="68"/>
      <c r="L212" s="69">
        <f>(+B212+C212+D212)/3</f>
        <v>66.007905138339922</v>
      </c>
    </row>
    <row r="213" spans="1:12" ht="15.75" hidden="1" thickBot="1" x14ac:dyDescent="0.3">
      <c r="A213" s="30" t="s">
        <v>72</v>
      </c>
      <c r="B213" s="47">
        <f>B175</f>
        <v>100</v>
      </c>
      <c r="C213" s="44">
        <f>C175</f>
        <v>76.19047619047619</v>
      </c>
      <c r="D213" s="44">
        <f>D175</f>
        <v>47.619047619047613</v>
      </c>
      <c r="E213" s="44"/>
      <c r="F213" s="44"/>
      <c r="G213" s="44"/>
      <c r="H213" s="44"/>
      <c r="I213" s="44"/>
      <c r="J213" s="44"/>
      <c r="K213" s="68"/>
      <c r="L213" s="66">
        <f>(+B213+C213+D213)/3</f>
        <v>74.603174603174608</v>
      </c>
    </row>
    <row r="214" spans="1:12" ht="15.75" hidden="1" thickBot="1" x14ac:dyDescent="0.3">
      <c r="A214" s="30" t="s">
        <v>89</v>
      </c>
      <c r="B214" s="48">
        <f>B203</f>
        <v>100</v>
      </c>
      <c r="C214" s="49">
        <f>C203</f>
        <v>52.380952380952387</v>
      </c>
      <c r="D214" s="49"/>
      <c r="E214" s="49"/>
      <c r="F214" s="49"/>
      <c r="G214" s="49"/>
      <c r="H214" s="49"/>
      <c r="I214" s="49"/>
      <c r="J214" s="49"/>
      <c r="K214" s="65"/>
      <c r="L214" s="66">
        <f>(+B214+C214)/2</f>
        <v>76.19047619047619</v>
      </c>
    </row>
    <row r="215" spans="1:12" ht="15.75" thickBot="1" x14ac:dyDescent="0.3">
      <c r="A215" s="63" t="s">
        <v>396</v>
      </c>
      <c r="B215" s="61"/>
      <c r="C215" s="62"/>
      <c r="D215" s="43"/>
      <c r="E215" s="43"/>
      <c r="F215" s="43"/>
      <c r="G215" s="43"/>
      <c r="H215" s="43"/>
      <c r="I215" s="43"/>
      <c r="J215" s="43"/>
      <c r="K215" s="43"/>
      <c r="L215" s="43"/>
    </row>
    <row r="216" spans="1:12" ht="15.75" thickBot="1" x14ac:dyDescent="0.3">
      <c r="A216" s="30" t="s">
        <v>0</v>
      </c>
      <c r="B216" s="60" t="s">
        <v>393</v>
      </c>
      <c r="C216" s="59" t="s">
        <v>394</v>
      </c>
    </row>
    <row r="217" spans="1:12" x14ac:dyDescent="0.25">
      <c r="A217" s="14" t="s">
        <v>9</v>
      </c>
      <c r="B217" s="15">
        <v>4</v>
      </c>
      <c r="C217" s="16"/>
    </row>
    <row r="218" spans="1:12" x14ac:dyDescent="0.25">
      <c r="A218" s="14" t="s">
        <v>403</v>
      </c>
      <c r="B218" s="15">
        <v>4</v>
      </c>
      <c r="C218" s="16"/>
    </row>
    <row r="219" spans="1:12" x14ac:dyDescent="0.25">
      <c r="A219" s="14" t="s">
        <v>10</v>
      </c>
      <c r="B219" s="15">
        <v>4</v>
      </c>
      <c r="C219" s="16"/>
    </row>
    <row r="220" spans="1:12" x14ac:dyDescent="0.25">
      <c r="A220" s="14" t="s">
        <v>13</v>
      </c>
      <c r="B220" s="15">
        <v>1</v>
      </c>
      <c r="C220" s="16">
        <v>3</v>
      </c>
    </row>
    <row r="221" spans="1:12" x14ac:dyDescent="0.25">
      <c r="A221" s="14" t="s">
        <v>14</v>
      </c>
      <c r="B221" s="15">
        <v>4</v>
      </c>
      <c r="C221" s="16"/>
    </row>
    <row r="222" spans="1:12" x14ac:dyDescent="0.25">
      <c r="A222" s="14" t="s">
        <v>400</v>
      </c>
      <c r="B222" s="15">
        <v>4</v>
      </c>
      <c r="C222" s="16"/>
    </row>
    <row r="223" spans="1:12" ht="15.75" thickBot="1" x14ac:dyDescent="0.3">
      <c r="A223" s="14" t="s">
        <v>8</v>
      </c>
      <c r="B223" s="15">
        <v>2</v>
      </c>
      <c r="C223" s="16">
        <v>2</v>
      </c>
    </row>
    <row r="224" spans="1:12" ht="15.75" thickBot="1" x14ac:dyDescent="0.3">
      <c r="A224" s="30" t="s">
        <v>24</v>
      </c>
      <c r="B224" s="60" t="s">
        <v>393</v>
      </c>
      <c r="C224" s="59" t="s">
        <v>394</v>
      </c>
    </row>
    <row r="225" spans="1:3" x14ac:dyDescent="0.25">
      <c r="A225" s="14" t="s">
        <v>9</v>
      </c>
      <c r="B225" s="15">
        <v>2</v>
      </c>
      <c r="C225" s="16"/>
    </row>
    <row r="226" spans="1:3" x14ac:dyDescent="0.25">
      <c r="A226" s="14" t="s">
        <v>403</v>
      </c>
      <c r="B226" s="15">
        <v>2</v>
      </c>
      <c r="C226" s="16"/>
    </row>
    <row r="227" spans="1:3" x14ac:dyDescent="0.25">
      <c r="A227" s="14" t="s">
        <v>10</v>
      </c>
      <c r="B227" s="15">
        <v>2</v>
      </c>
      <c r="C227" s="16"/>
    </row>
    <row r="228" spans="1:3" x14ac:dyDescent="0.25">
      <c r="A228" s="14" t="s">
        <v>13</v>
      </c>
      <c r="B228" s="15"/>
      <c r="C228" s="16">
        <v>2</v>
      </c>
    </row>
    <row r="229" spans="1:3" x14ac:dyDescent="0.25">
      <c r="A229" s="14" t="s">
        <v>14</v>
      </c>
      <c r="B229" s="15">
        <v>2</v>
      </c>
      <c r="C229" s="16"/>
    </row>
    <row r="230" spans="1:3" x14ac:dyDescent="0.25">
      <c r="A230" s="14" t="s">
        <v>400</v>
      </c>
      <c r="B230" s="15">
        <v>2</v>
      </c>
      <c r="C230" s="16"/>
    </row>
    <row r="231" spans="1:3" ht="15.75" thickBot="1" x14ac:dyDescent="0.3">
      <c r="A231" s="14" t="s">
        <v>8</v>
      </c>
      <c r="B231" s="15"/>
      <c r="C231" s="16">
        <v>2</v>
      </c>
    </row>
    <row r="232" spans="1:3" ht="15.75" thickBot="1" x14ac:dyDescent="0.3">
      <c r="A232" s="30" t="s">
        <v>37</v>
      </c>
      <c r="B232" s="60" t="s">
        <v>393</v>
      </c>
      <c r="C232" s="59" t="s">
        <v>394</v>
      </c>
    </row>
    <row r="233" spans="1:3" x14ac:dyDescent="0.25">
      <c r="A233" s="14" t="s">
        <v>9</v>
      </c>
      <c r="B233" s="15">
        <v>2</v>
      </c>
      <c r="C233" s="16"/>
    </row>
    <row r="234" spans="1:3" x14ac:dyDescent="0.25">
      <c r="A234" s="14" t="s">
        <v>403</v>
      </c>
      <c r="B234" s="15">
        <v>2</v>
      </c>
      <c r="C234" s="16"/>
    </row>
    <row r="235" spans="1:3" x14ac:dyDescent="0.25">
      <c r="A235" s="14" t="s">
        <v>10</v>
      </c>
      <c r="B235" s="15">
        <v>2</v>
      </c>
      <c r="C235" s="16"/>
    </row>
    <row r="236" spans="1:3" x14ac:dyDescent="0.25">
      <c r="A236" s="14" t="s">
        <v>13</v>
      </c>
      <c r="B236" s="15"/>
      <c r="C236" s="16">
        <v>2</v>
      </c>
    </row>
    <row r="237" spans="1:3" x14ac:dyDescent="0.25">
      <c r="A237" s="14" t="s">
        <v>14</v>
      </c>
      <c r="B237" s="15">
        <v>2</v>
      </c>
      <c r="C237" s="16"/>
    </row>
    <row r="238" spans="1:3" x14ac:dyDescent="0.25">
      <c r="A238" s="14" t="s">
        <v>400</v>
      </c>
      <c r="B238" s="15">
        <v>2</v>
      </c>
      <c r="C238" s="16"/>
    </row>
    <row r="239" spans="1:3" ht="15.75" thickBot="1" x14ac:dyDescent="0.3">
      <c r="A239" s="14" t="s">
        <v>8</v>
      </c>
      <c r="B239" s="15"/>
      <c r="C239" s="16">
        <v>2</v>
      </c>
    </row>
    <row r="240" spans="1:3" ht="15.75" thickBot="1" x14ac:dyDescent="0.3">
      <c r="A240" s="30" t="s">
        <v>48</v>
      </c>
      <c r="B240" s="60" t="s">
        <v>393</v>
      </c>
      <c r="C240" s="59" t="s">
        <v>394</v>
      </c>
    </row>
    <row r="241" spans="1:3" x14ac:dyDescent="0.25">
      <c r="A241" s="14" t="s">
        <v>9</v>
      </c>
      <c r="B241" s="15">
        <v>2</v>
      </c>
      <c r="C241" s="16"/>
    </row>
    <row r="242" spans="1:3" x14ac:dyDescent="0.25">
      <c r="A242" s="14" t="s">
        <v>403</v>
      </c>
      <c r="B242" s="15">
        <v>2</v>
      </c>
      <c r="C242" s="16"/>
    </row>
    <row r="243" spans="1:3" x14ac:dyDescent="0.25">
      <c r="A243" s="14" t="s">
        <v>10</v>
      </c>
      <c r="B243" s="15">
        <v>2</v>
      </c>
      <c r="C243" s="16"/>
    </row>
    <row r="244" spans="1:3" x14ac:dyDescent="0.25">
      <c r="A244" s="14" t="s">
        <v>13</v>
      </c>
      <c r="B244" s="15"/>
      <c r="C244" s="16">
        <v>2</v>
      </c>
    </row>
    <row r="245" spans="1:3" x14ac:dyDescent="0.25">
      <c r="A245" s="14" t="s">
        <v>14</v>
      </c>
      <c r="B245" s="15">
        <v>2</v>
      </c>
      <c r="C245" s="16"/>
    </row>
    <row r="246" spans="1:3" x14ac:dyDescent="0.25">
      <c r="A246" s="14" t="s">
        <v>400</v>
      </c>
      <c r="B246" s="15">
        <v>2</v>
      </c>
      <c r="C246" s="16"/>
    </row>
    <row r="247" spans="1:3" ht="15.75" thickBot="1" x14ac:dyDescent="0.3">
      <c r="A247" s="14" t="s">
        <v>8</v>
      </c>
      <c r="B247" s="15"/>
      <c r="C247" s="16">
        <v>2</v>
      </c>
    </row>
    <row r="248" spans="1:3" ht="15.75" thickBot="1" x14ac:dyDescent="0.3">
      <c r="A248" s="30" t="s">
        <v>58</v>
      </c>
      <c r="B248" s="60" t="s">
        <v>393</v>
      </c>
      <c r="C248" s="59" t="s">
        <v>394</v>
      </c>
    </row>
    <row r="249" spans="1:3" x14ac:dyDescent="0.25">
      <c r="A249" s="14" t="s">
        <v>9</v>
      </c>
      <c r="B249" s="15">
        <v>1</v>
      </c>
      <c r="C249" s="16"/>
    </row>
    <row r="250" spans="1:3" x14ac:dyDescent="0.25">
      <c r="A250" s="14" t="s">
        <v>403</v>
      </c>
      <c r="B250" s="15">
        <v>1</v>
      </c>
      <c r="C250" s="16"/>
    </row>
    <row r="251" spans="1:3" x14ac:dyDescent="0.25">
      <c r="A251" s="14" t="s">
        <v>10</v>
      </c>
      <c r="B251" s="15">
        <v>1</v>
      </c>
      <c r="C251" s="16"/>
    </row>
    <row r="252" spans="1:3" x14ac:dyDescent="0.25">
      <c r="A252" s="14" t="s">
        <v>13</v>
      </c>
      <c r="B252" s="15"/>
      <c r="C252" s="16">
        <v>1</v>
      </c>
    </row>
    <row r="253" spans="1:3" x14ac:dyDescent="0.25">
      <c r="A253" s="14" t="s">
        <v>14</v>
      </c>
      <c r="B253" s="15">
        <v>1</v>
      </c>
      <c r="C253" s="16"/>
    </row>
    <row r="254" spans="1:3" x14ac:dyDescent="0.25">
      <c r="A254" s="14" t="s">
        <v>400</v>
      </c>
      <c r="B254" s="15">
        <v>1</v>
      </c>
      <c r="C254" s="16"/>
    </row>
    <row r="255" spans="1:3" ht="15.75" thickBot="1" x14ac:dyDescent="0.3">
      <c r="A255" s="14" t="s">
        <v>8</v>
      </c>
      <c r="B255" s="15"/>
      <c r="C255" s="16">
        <v>1</v>
      </c>
    </row>
    <row r="256" spans="1:3" ht="15.75" thickBot="1" x14ac:dyDescent="0.3">
      <c r="A256" s="30" t="s">
        <v>72</v>
      </c>
      <c r="B256" s="60" t="s">
        <v>393</v>
      </c>
      <c r="C256" s="59" t="s">
        <v>394</v>
      </c>
    </row>
    <row r="257" spans="1:3" x14ac:dyDescent="0.25">
      <c r="A257" s="14" t="s">
        <v>9</v>
      </c>
      <c r="B257" s="15">
        <v>2</v>
      </c>
      <c r="C257" s="16"/>
    </row>
    <row r="258" spans="1:3" x14ac:dyDescent="0.25">
      <c r="A258" s="14" t="s">
        <v>403</v>
      </c>
      <c r="B258" s="15">
        <v>2</v>
      </c>
      <c r="C258" s="16"/>
    </row>
    <row r="259" spans="1:3" x14ac:dyDescent="0.25">
      <c r="A259" s="14" t="s">
        <v>10</v>
      </c>
      <c r="B259" s="15">
        <v>2</v>
      </c>
      <c r="C259" s="16"/>
    </row>
    <row r="260" spans="1:3" x14ac:dyDescent="0.25">
      <c r="A260" s="14" t="s">
        <v>13</v>
      </c>
      <c r="B260" s="15"/>
      <c r="C260" s="16">
        <v>2</v>
      </c>
    </row>
    <row r="261" spans="1:3" x14ac:dyDescent="0.25">
      <c r="A261" s="14" t="s">
        <v>14</v>
      </c>
      <c r="B261" s="15">
        <v>2</v>
      </c>
      <c r="C261" s="16"/>
    </row>
    <row r="262" spans="1:3" x14ac:dyDescent="0.25">
      <c r="A262" s="14" t="s">
        <v>400</v>
      </c>
      <c r="B262" s="15">
        <v>2</v>
      </c>
      <c r="C262" s="16"/>
    </row>
    <row r="263" spans="1:3" ht="15.75" thickBot="1" x14ac:dyDescent="0.3">
      <c r="A263" s="14" t="s">
        <v>8</v>
      </c>
      <c r="B263" s="15"/>
      <c r="C263" s="16">
        <v>2</v>
      </c>
    </row>
    <row r="264" spans="1:3" ht="15.75" thickBot="1" x14ac:dyDescent="0.3">
      <c r="A264" s="30" t="s">
        <v>89</v>
      </c>
      <c r="B264" s="60" t="s">
        <v>393</v>
      </c>
      <c r="C264" s="59" t="s">
        <v>394</v>
      </c>
    </row>
    <row r="265" spans="1:3" x14ac:dyDescent="0.25">
      <c r="A265" s="14" t="s">
        <v>9</v>
      </c>
      <c r="B265" s="15">
        <v>1</v>
      </c>
      <c r="C265" s="16"/>
    </row>
    <row r="266" spans="1:3" x14ac:dyDescent="0.25">
      <c r="A266" s="14" t="s">
        <v>403</v>
      </c>
      <c r="B266" s="15">
        <v>1</v>
      </c>
      <c r="C266" s="16"/>
    </row>
    <row r="267" spans="1:3" x14ac:dyDescent="0.25">
      <c r="A267" s="14" t="s">
        <v>10</v>
      </c>
      <c r="B267" s="15">
        <v>1</v>
      </c>
      <c r="C267" s="16"/>
    </row>
    <row r="268" spans="1:3" x14ac:dyDescent="0.25">
      <c r="A268" s="14" t="s">
        <v>13</v>
      </c>
      <c r="B268" s="15"/>
      <c r="C268" s="16">
        <v>1</v>
      </c>
    </row>
    <row r="269" spans="1:3" x14ac:dyDescent="0.25">
      <c r="A269" s="14" t="s">
        <v>14</v>
      </c>
      <c r="B269" s="15">
        <v>1</v>
      </c>
      <c r="C269" s="16"/>
    </row>
    <row r="270" spans="1:3" x14ac:dyDescent="0.25">
      <c r="A270" s="14" t="s">
        <v>400</v>
      </c>
      <c r="B270" s="15">
        <v>1</v>
      </c>
      <c r="C270" s="16"/>
    </row>
    <row r="271" spans="1:3" x14ac:dyDescent="0.25">
      <c r="A271" s="14" t="s">
        <v>8</v>
      </c>
      <c r="B271" s="15"/>
      <c r="C271" s="16">
        <v>1</v>
      </c>
    </row>
    <row r="272" spans="1:3" ht="15.75" thickBot="1" x14ac:dyDescent="0.3">
      <c r="A272" s="171"/>
      <c r="B272" s="71"/>
      <c r="C272" s="41"/>
    </row>
    <row r="273" spans="1:4" ht="15.75" thickBot="1" x14ac:dyDescent="0.3">
      <c r="A273" s="30" t="s">
        <v>395</v>
      </c>
      <c r="B273" s="60" t="s">
        <v>393</v>
      </c>
      <c r="C273" s="59" t="s">
        <v>394</v>
      </c>
      <c r="D273" s="72">
        <v>14</v>
      </c>
    </row>
    <row r="274" spans="1:4" x14ac:dyDescent="0.25">
      <c r="A274" s="14" t="s">
        <v>9</v>
      </c>
      <c r="B274" s="15">
        <f t="shared" ref="B274:B280" si="11">+B217+B241+B233+B241+B249+B257+B265</f>
        <v>14</v>
      </c>
      <c r="C274" s="15">
        <f t="shared" ref="C274:C280" si="12">+C217+C225+C233+C241+C249+C257+C265</f>
        <v>0</v>
      </c>
      <c r="D274" s="73">
        <f>+B274/D273*100</f>
        <v>100</v>
      </c>
    </row>
    <row r="275" spans="1:4" x14ac:dyDescent="0.25">
      <c r="A275" s="14" t="s">
        <v>403</v>
      </c>
      <c r="B275" s="15">
        <f t="shared" si="11"/>
        <v>14</v>
      </c>
      <c r="C275" s="15">
        <f t="shared" si="12"/>
        <v>0</v>
      </c>
      <c r="D275" s="73">
        <f>+B275/D273*100</f>
        <v>100</v>
      </c>
    </row>
    <row r="276" spans="1:4" x14ac:dyDescent="0.25">
      <c r="A276" s="14" t="s">
        <v>10</v>
      </c>
      <c r="B276" s="15">
        <f t="shared" si="11"/>
        <v>14</v>
      </c>
      <c r="C276" s="15">
        <f t="shared" si="12"/>
        <v>0</v>
      </c>
      <c r="D276" s="73">
        <f>+B276/D273*100</f>
        <v>100</v>
      </c>
    </row>
    <row r="277" spans="1:4" x14ac:dyDescent="0.25">
      <c r="A277" s="14" t="s">
        <v>13</v>
      </c>
      <c r="B277" s="15">
        <f t="shared" si="11"/>
        <v>1</v>
      </c>
      <c r="C277" s="15">
        <f t="shared" si="12"/>
        <v>13</v>
      </c>
      <c r="D277" s="73">
        <f>+B277/D273*100</f>
        <v>7.1428571428571423</v>
      </c>
    </row>
    <row r="278" spans="1:4" x14ac:dyDescent="0.25">
      <c r="A278" s="14" t="s">
        <v>14</v>
      </c>
      <c r="B278" s="15">
        <f t="shared" si="11"/>
        <v>14</v>
      </c>
      <c r="C278" s="15">
        <f t="shared" si="12"/>
        <v>0</v>
      </c>
      <c r="D278" s="73">
        <f>+B278/D273*100</f>
        <v>100</v>
      </c>
    </row>
    <row r="279" spans="1:4" x14ac:dyDescent="0.25">
      <c r="A279" s="14" t="s">
        <v>400</v>
      </c>
      <c r="B279" s="15">
        <f t="shared" si="11"/>
        <v>14</v>
      </c>
      <c r="C279" s="15">
        <f t="shared" si="12"/>
        <v>0</v>
      </c>
      <c r="D279" s="73">
        <f>+B279/D273*100</f>
        <v>100</v>
      </c>
    </row>
    <row r="280" spans="1:4" x14ac:dyDescent="0.25">
      <c r="A280" s="14" t="s">
        <v>8</v>
      </c>
      <c r="B280" s="15">
        <f t="shared" si="11"/>
        <v>2</v>
      </c>
      <c r="C280" s="15">
        <f t="shared" si="12"/>
        <v>12</v>
      </c>
      <c r="D280" s="73">
        <f>+B280/D273*100</f>
        <v>14.285714285714285</v>
      </c>
    </row>
    <row r="281" spans="1:4" x14ac:dyDescent="0.25">
      <c r="A281" s="70"/>
      <c r="B281" s="71"/>
      <c r="C281" s="71"/>
    </row>
    <row r="282" spans="1:4" x14ac:dyDescent="0.25">
      <c r="A282" s="70"/>
      <c r="B282" s="71"/>
      <c r="C282" s="71"/>
    </row>
    <row r="283" spans="1:4" x14ac:dyDescent="0.25">
      <c r="A283" s="70"/>
      <c r="B283" s="71"/>
      <c r="C283" s="71"/>
    </row>
    <row r="284" spans="1:4" x14ac:dyDescent="0.25">
      <c r="A284" s="70"/>
      <c r="B284" s="71"/>
      <c r="C284" s="71"/>
    </row>
    <row r="285" spans="1:4" x14ac:dyDescent="0.25">
      <c r="A285" s="70"/>
      <c r="B285" s="71"/>
      <c r="C285" s="71"/>
    </row>
    <row r="286" spans="1:4" x14ac:dyDescent="0.25">
      <c r="A286" s="70"/>
      <c r="B286" s="71"/>
      <c r="C286" s="71"/>
    </row>
    <row r="287" spans="1:4" x14ac:dyDescent="0.25">
      <c r="A287" s="70"/>
      <c r="B287" s="71"/>
      <c r="C287" s="71"/>
    </row>
    <row r="288" spans="1:4" x14ac:dyDescent="0.25">
      <c r="A288" s="70"/>
      <c r="B288" s="71"/>
      <c r="C288" s="71"/>
    </row>
    <row r="289" spans="1:3" x14ac:dyDescent="0.25">
      <c r="A289" s="70"/>
      <c r="B289" s="71"/>
      <c r="C289" s="71"/>
    </row>
    <row r="290" spans="1:3" x14ac:dyDescent="0.25">
      <c r="A290" s="70"/>
      <c r="B290" s="71"/>
      <c r="C290" s="71"/>
    </row>
    <row r="291" spans="1:3" x14ac:dyDescent="0.25">
      <c r="A291" s="70"/>
      <c r="B291" s="71"/>
      <c r="C291" s="71"/>
    </row>
    <row r="292" spans="1:3" x14ac:dyDescent="0.25">
      <c r="A292" s="70"/>
      <c r="B292" s="71"/>
      <c r="C292" s="71"/>
    </row>
    <row r="293" spans="1:3" x14ac:dyDescent="0.25">
      <c r="A293" s="70"/>
      <c r="B293" s="71"/>
      <c r="C293" s="71"/>
    </row>
    <row r="294" spans="1:3" x14ac:dyDescent="0.25">
      <c r="A294" s="70"/>
      <c r="B294" s="71"/>
      <c r="C294" s="71"/>
    </row>
    <row r="295" spans="1:3" x14ac:dyDescent="0.25">
      <c r="A295" s="70"/>
      <c r="B295" s="71"/>
      <c r="C295" s="71"/>
    </row>
    <row r="296" spans="1:3" x14ac:dyDescent="0.25">
      <c r="A296" s="70"/>
      <c r="B296" s="71"/>
      <c r="C296" s="71"/>
    </row>
    <row r="297" spans="1:3" x14ac:dyDescent="0.25">
      <c r="A297" s="70"/>
      <c r="B297" s="71"/>
      <c r="C297" s="71"/>
    </row>
    <row r="298" spans="1:3" x14ac:dyDescent="0.25">
      <c r="A298" s="70"/>
      <c r="B298" s="71"/>
      <c r="C298" s="71"/>
    </row>
    <row r="299" spans="1:3" x14ac:dyDescent="0.25">
      <c r="A299" s="70"/>
      <c r="B299" s="71"/>
      <c r="C299" s="71"/>
    </row>
    <row r="300" spans="1:3" x14ac:dyDescent="0.25">
      <c r="A300" s="70"/>
      <c r="B300" s="71"/>
      <c r="C300" s="71"/>
    </row>
    <row r="301" spans="1:3" x14ac:dyDescent="0.25">
      <c r="A301" s="70"/>
      <c r="B301" s="71"/>
      <c r="C301" s="71"/>
    </row>
    <row r="302" spans="1:3" x14ac:dyDescent="0.25">
      <c r="A302" s="70"/>
      <c r="B302" s="71"/>
      <c r="C302" s="71"/>
    </row>
    <row r="303" spans="1:3" x14ac:dyDescent="0.25">
      <c r="A303" s="70"/>
      <c r="B303" s="71"/>
      <c r="C303" s="71"/>
    </row>
    <row r="304" spans="1:3" x14ac:dyDescent="0.25">
      <c r="A304" s="70"/>
      <c r="B304" s="71"/>
      <c r="C304" s="71"/>
    </row>
    <row r="305" spans="1:3" x14ac:dyDescent="0.25">
      <c r="A305" s="70"/>
      <c r="B305" s="71"/>
      <c r="C305" s="71"/>
    </row>
    <row r="306" spans="1:3" x14ac:dyDescent="0.25">
      <c r="A306" s="70"/>
      <c r="B306" s="71"/>
      <c r="C306" s="71"/>
    </row>
    <row r="307" spans="1:3" x14ac:dyDescent="0.25">
      <c r="A307" s="70"/>
      <c r="B307" s="71"/>
      <c r="C307" s="71"/>
    </row>
    <row r="308" spans="1:3" x14ac:dyDescent="0.25">
      <c r="A308" s="70"/>
      <c r="B308" s="71"/>
      <c r="C308" s="71"/>
    </row>
    <row r="309" spans="1:3" x14ac:dyDescent="0.25">
      <c r="A309" s="70"/>
      <c r="B309" s="71"/>
      <c r="C309" s="71"/>
    </row>
    <row r="310" spans="1:3" x14ac:dyDescent="0.25">
      <c r="A310" s="70"/>
      <c r="B310" s="71"/>
      <c r="C310" s="71"/>
    </row>
    <row r="311" spans="1:3" x14ac:dyDescent="0.25">
      <c r="A311" s="70"/>
      <c r="B311" s="71"/>
      <c r="C311" s="71"/>
    </row>
    <row r="312" spans="1:3" x14ac:dyDescent="0.25">
      <c r="A312" s="70"/>
      <c r="B312" s="71"/>
      <c r="C312" s="71"/>
    </row>
    <row r="313" spans="1:3" x14ac:dyDescent="0.25">
      <c r="A313" s="70"/>
      <c r="B313" s="71"/>
      <c r="C313" s="71"/>
    </row>
    <row r="314" spans="1:3" x14ac:dyDescent="0.25">
      <c r="A314" s="70"/>
      <c r="B314" s="71"/>
      <c r="C314" s="71"/>
    </row>
    <row r="315" spans="1:3" x14ac:dyDescent="0.25">
      <c r="A315" s="70"/>
      <c r="B315" s="71"/>
      <c r="C315" s="71"/>
    </row>
    <row r="316" spans="1:3" x14ac:dyDescent="0.25">
      <c r="A316" s="70"/>
      <c r="B316" s="71"/>
      <c r="C316" s="71"/>
    </row>
    <row r="317" spans="1:3" x14ac:dyDescent="0.25">
      <c r="A317" s="70"/>
      <c r="B317" s="71"/>
      <c r="C317" s="71"/>
    </row>
    <row r="318" spans="1:3" x14ac:dyDescent="0.25">
      <c r="A318" s="70"/>
      <c r="B318" s="71"/>
      <c r="C318" s="71"/>
    </row>
    <row r="319" spans="1:3" x14ac:dyDescent="0.25">
      <c r="A319" s="70"/>
      <c r="B319" s="71"/>
      <c r="C319" s="71"/>
    </row>
    <row r="320" spans="1:3" x14ac:dyDescent="0.25">
      <c r="A320" s="70"/>
      <c r="B320" s="71"/>
      <c r="C320" s="71"/>
    </row>
    <row r="321" spans="1:3" x14ac:dyDescent="0.25">
      <c r="A321" s="70"/>
      <c r="B321" s="71"/>
      <c r="C321" s="71"/>
    </row>
    <row r="322" spans="1:3" x14ac:dyDescent="0.25">
      <c r="A322" s="70"/>
      <c r="B322" s="71"/>
      <c r="C322" s="71"/>
    </row>
    <row r="323" spans="1:3" x14ac:dyDescent="0.25">
      <c r="A323" s="70"/>
      <c r="B323" s="71"/>
      <c r="C323" s="71"/>
    </row>
    <row r="324" spans="1:3" ht="15.75" thickBot="1" x14ac:dyDescent="0.3">
      <c r="A324" s="70"/>
      <c r="B324" s="71"/>
      <c r="C324" s="71"/>
    </row>
    <row r="325" spans="1:3" ht="15.75" thickBot="1" x14ac:dyDescent="0.3">
      <c r="A325" s="63" t="s">
        <v>397</v>
      </c>
      <c r="B325" s="61"/>
      <c r="C325" s="62"/>
    </row>
    <row r="326" spans="1:3" ht="15.75" thickBot="1" x14ac:dyDescent="0.3">
      <c r="A326" s="30" t="s">
        <v>0</v>
      </c>
      <c r="B326" s="60" t="s">
        <v>393</v>
      </c>
      <c r="C326" s="59" t="s">
        <v>394</v>
      </c>
    </row>
    <row r="327" spans="1:3" x14ac:dyDescent="0.25">
      <c r="A327" s="17" t="s">
        <v>16</v>
      </c>
      <c r="B327" s="15">
        <v>3</v>
      </c>
      <c r="C327" s="16">
        <v>1</v>
      </c>
    </row>
    <row r="328" spans="1:3" x14ac:dyDescent="0.25">
      <c r="A328" s="17" t="s">
        <v>16</v>
      </c>
      <c r="B328" s="15">
        <v>3</v>
      </c>
      <c r="C328" s="16">
        <v>1</v>
      </c>
    </row>
    <row r="329" spans="1:3" x14ac:dyDescent="0.25">
      <c r="A329" s="17" t="s">
        <v>17</v>
      </c>
      <c r="B329" s="15">
        <v>4</v>
      </c>
      <c r="C329" s="16">
        <v>0</v>
      </c>
    </row>
    <row r="330" spans="1:3" x14ac:dyDescent="0.25">
      <c r="A330" s="17" t="s">
        <v>17</v>
      </c>
      <c r="B330" s="15">
        <v>3</v>
      </c>
      <c r="C330" s="16">
        <v>1</v>
      </c>
    </row>
    <row r="331" spans="1:3" x14ac:dyDescent="0.25">
      <c r="A331" s="17" t="s">
        <v>18</v>
      </c>
      <c r="B331" s="15">
        <v>4</v>
      </c>
      <c r="C331" s="16">
        <v>0</v>
      </c>
    </row>
    <row r="332" spans="1:3" x14ac:dyDescent="0.25">
      <c r="A332" s="17" t="s">
        <v>18</v>
      </c>
      <c r="B332" s="15">
        <v>4</v>
      </c>
      <c r="C332" s="16">
        <v>0</v>
      </c>
    </row>
    <row r="333" spans="1:3" x14ac:dyDescent="0.25">
      <c r="A333" s="17" t="s">
        <v>19</v>
      </c>
      <c r="B333" s="15">
        <v>4</v>
      </c>
      <c r="C333" s="16">
        <v>0</v>
      </c>
    </row>
    <row r="334" spans="1:3" x14ac:dyDescent="0.25">
      <c r="A334" s="17" t="s">
        <v>19</v>
      </c>
      <c r="B334" s="15">
        <v>0</v>
      </c>
      <c r="C334" s="16">
        <v>4</v>
      </c>
    </row>
    <row r="335" spans="1:3" x14ac:dyDescent="0.25">
      <c r="A335" s="17" t="s">
        <v>20</v>
      </c>
      <c r="B335" s="15">
        <v>4</v>
      </c>
      <c r="C335" s="16">
        <v>0</v>
      </c>
    </row>
    <row r="336" spans="1:3" x14ac:dyDescent="0.25">
      <c r="A336" s="17" t="s">
        <v>20</v>
      </c>
      <c r="B336" s="15">
        <v>1</v>
      </c>
      <c r="C336" s="16">
        <v>3</v>
      </c>
    </row>
    <row r="337" spans="1:3" x14ac:dyDescent="0.25">
      <c r="A337" s="17" t="s">
        <v>21</v>
      </c>
      <c r="B337" s="15">
        <v>4</v>
      </c>
      <c r="C337" s="16">
        <v>0</v>
      </c>
    </row>
    <row r="338" spans="1:3" ht="15.75" thickBot="1" x14ac:dyDescent="0.3">
      <c r="A338" s="17" t="s">
        <v>21</v>
      </c>
      <c r="B338" s="15">
        <v>3</v>
      </c>
      <c r="C338" s="16">
        <v>1</v>
      </c>
    </row>
    <row r="339" spans="1:3" ht="15.75" thickBot="1" x14ac:dyDescent="0.3">
      <c r="A339" s="30" t="s">
        <v>24</v>
      </c>
      <c r="B339" s="60" t="s">
        <v>393</v>
      </c>
      <c r="C339" s="59" t="s">
        <v>394</v>
      </c>
    </row>
    <row r="340" spans="1:3" x14ac:dyDescent="0.25">
      <c r="A340" s="17" t="s">
        <v>404</v>
      </c>
      <c r="B340" s="15">
        <v>2</v>
      </c>
      <c r="C340" s="16"/>
    </row>
    <row r="341" spans="1:3" x14ac:dyDescent="0.25">
      <c r="A341" s="17" t="s">
        <v>27</v>
      </c>
      <c r="B341" s="15">
        <v>2</v>
      </c>
      <c r="C341" s="16"/>
    </row>
    <row r="342" spans="1:3" x14ac:dyDescent="0.25">
      <c r="A342" s="17" t="s">
        <v>28</v>
      </c>
      <c r="B342" s="15">
        <v>2</v>
      </c>
      <c r="C342" s="16"/>
    </row>
    <row r="343" spans="1:3" x14ac:dyDescent="0.25">
      <c r="A343" s="17" t="s">
        <v>29</v>
      </c>
      <c r="B343" s="15">
        <v>2</v>
      </c>
      <c r="C343" s="16"/>
    </row>
    <row r="344" spans="1:3" x14ac:dyDescent="0.25">
      <c r="A344" s="17" t="s">
        <v>30</v>
      </c>
      <c r="B344" s="15">
        <v>2</v>
      </c>
      <c r="C344" s="16"/>
    </row>
    <row r="345" spans="1:3" x14ac:dyDescent="0.25">
      <c r="A345" s="17" t="s">
        <v>31</v>
      </c>
      <c r="B345" s="15">
        <v>2</v>
      </c>
      <c r="C345" s="16"/>
    </row>
    <row r="346" spans="1:3" x14ac:dyDescent="0.25">
      <c r="A346" s="17" t="s">
        <v>32</v>
      </c>
      <c r="B346" s="15">
        <v>2</v>
      </c>
      <c r="C346" s="16"/>
    </row>
    <row r="347" spans="1:3" x14ac:dyDescent="0.25">
      <c r="A347" s="17" t="s">
        <v>405</v>
      </c>
      <c r="B347" s="15">
        <v>1</v>
      </c>
      <c r="C347" s="16">
        <v>1</v>
      </c>
    </row>
    <row r="348" spans="1:3" x14ac:dyDescent="0.25">
      <c r="A348" s="17" t="s">
        <v>34</v>
      </c>
      <c r="B348" s="15"/>
      <c r="C348" s="16">
        <v>2</v>
      </c>
    </row>
    <row r="349" spans="1:3" x14ac:dyDescent="0.25">
      <c r="A349" s="17" t="s">
        <v>35</v>
      </c>
      <c r="B349" s="15"/>
      <c r="C349" s="16">
        <v>2</v>
      </c>
    </row>
    <row r="350" spans="1:3" ht="15.75" thickBot="1" x14ac:dyDescent="0.3">
      <c r="A350" s="17" t="s">
        <v>35</v>
      </c>
      <c r="B350" s="15"/>
      <c r="C350" s="16">
        <v>2</v>
      </c>
    </row>
    <row r="351" spans="1:3" ht="15.75" thickBot="1" x14ac:dyDescent="0.3">
      <c r="A351" s="30" t="s">
        <v>37</v>
      </c>
      <c r="B351" s="60" t="s">
        <v>393</v>
      </c>
      <c r="C351" s="59" t="s">
        <v>394</v>
      </c>
    </row>
    <row r="352" spans="1:3" x14ac:dyDescent="0.25">
      <c r="A352" s="17" t="s">
        <v>406</v>
      </c>
      <c r="B352" s="15">
        <v>2</v>
      </c>
      <c r="C352" s="16"/>
    </row>
    <row r="353" spans="1:3" x14ac:dyDescent="0.25">
      <c r="A353" s="17" t="s">
        <v>40</v>
      </c>
      <c r="B353" s="15">
        <v>2</v>
      </c>
      <c r="C353" s="16"/>
    </row>
    <row r="354" spans="1:3" x14ac:dyDescent="0.25">
      <c r="A354" s="17" t="s">
        <v>42</v>
      </c>
      <c r="B354" s="15">
        <v>2</v>
      </c>
      <c r="C354" s="16"/>
    </row>
    <row r="355" spans="1:3" x14ac:dyDescent="0.25">
      <c r="A355" s="17" t="s">
        <v>43</v>
      </c>
      <c r="B355" s="15">
        <v>2</v>
      </c>
      <c r="C355" s="16"/>
    </row>
    <row r="356" spans="1:3" x14ac:dyDescent="0.25">
      <c r="A356" s="17" t="s">
        <v>44</v>
      </c>
      <c r="B356" s="15">
        <v>2</v>
      </c>
      <c r="C356" s="16"/>
    </row>
    <row r="357" spans="1:3" x14ac:dyDescent="0.25">
      <c r="A357" s="17" t="s">
        <v>45</v>
      </c>
      <c r="B357" s="15">
        <v>2</v>
      </c>
      <c r="C357" s="16"/>
    </row>
    <row r="358" spans="1:3" x14ac:dyDescent="0.25">
      <c r="A358" s="17" t="s">
        <v>32</v>
      </c>
      <c r="B358" s="15"/>
      <c r="C358" s="16">
        <v>2</v>
      </c>
    </row>
    <row r="359" spans="1:3" x14ac:dyDescent="0.25">
      <c r="A359" s="17" t="s">
        <v>46</v>
      </c>
      <c r="B359" s="15">
        <v>2</v>
      </c>
      <c r="C359" s="16"/>
    </row>
    <row r="360" spans="1:3" x14ac:dyDescent="0.25">
      <c r="A360" s="17" t="s">
        <v>407</v>
      </c>
      <c r="B360" s="15">
        <v>2</v>
      </c>
      <c r="C360" s="16"/>
    </row>
    <row r="361" spans="1:3" x14ac:dyDescent="0.25">
      <c r="A361" s="17" t="s">
        <v>407</v>
      </c>
      <c r="B361" s="15">
        <v>2</v>
      </c>
      <c r="C361" s="16"/>
    </row>
    <row r="362" spans="1:3" ht="15.75" thickBot="1" x14ac:dyDescent="0.3">
      <c r="A362" s="17" t="s">
        <v>35</v>
      </c>
      <c r="B362" s="15"/>
      <c r="C362" s="16">
        <v>2</v>
      </c>
    </row>
    <row r="363" spans="1:3" ht="15.75" thickBot="1" x14ac:dyDescent="0.3">
      <c r="A363" s="30" t="s">
        <v>48</v>
      </c>
      <c r="B363" s="60" t="s">
        <v>393</v>
      </c>
      <c r="C363" s="59" t="s">
        <v>394</v>
      </c>
    </row>
    <row r="364" spans="1:3" x14ac:dyDescent="0.25">
      <c r="A364" s="14" t="s">
        <v>408</v>
      </c>
      <c r="B364" s="15">
        <v>2</v>
      </c>
      <c r="C364" s="16"/>
    </row>
    <row r="365" spans="1:3" x14ac:dyDescent="0.25">
      <c r="A365" s="14" t="s">
        <v>50</v>
      </c>
      <c r="B365" s="15">
        <v>2</v>
      </c>
      <c r="C365" s="16"/>
    </row>
    <row r="366" spans="1:3" x14ac:dyDescent="0.25">
      <c r="A366" s="14" t="s">
        <v>409</v>
      </c>
      <c r="B366" s="15">
        <v>1</v>
      </c>
      <c r="C366" s="16">
        <v>1</v>
      </c>
    </row>
    <row r="367" spans="1:3" x14ac:dyDescent="0.25">
      <c r="A367" s="14" t="s">
        <v>52</v>
      </c>
      <c r="B367" s="15">
        <v>2</v>
      </c>
      <c r="C367" s="16"/>
    </row>
    <row r="368" spans="1:3" x14ac:dyDescent="0.25">
      <c r="A368" s="14" t="s">
        <v>53</v>
      </c>
      <c r="B368" s="15">
        <v>2</v>
      </c>
      <c r="C368" s="16"/>
    </row>
    <row r="369" spans="1:3" x14ac:dyDescent="0.25">
      <c r="A369" s="14" t="s">
        <v>54</v>
      </c>
      <c r="B369" s="15">
        <v>2</v>
      </c>
      <c r="C369" s="16"/>
    </row>
    <row r="370" spans="1:3" x14ac:dyDescent="0.25">
      <c r="A370" s="14" t="s">
        <v>26</v>
      </c>
      <c r="B370" s="15"/>
      <c r="C370" s="16">
        <v>2</v>
      </c>
    </row>
    <row r="371" spans="1:3" x14ac:dyDescent="0.25">
      <c r="A371" s="14" t="s">
        <v>56</v>
      </c>
      <c r="B371" s="15">
        <v>1</v>
      </c>
      <c r="C371" s="16">
        <v>1</v>
      </c>
    </row>
    <row r="372" spans="1:3" x14ac:dyDescent="0.25">
      <c r="A372" s="14" t="s">
        <v>57</v>
      </c>
      <c r="B372" s="15">
        <v>2</v>
      </c>
      <c r="C372" s="16"/>
    </row>
    <row r="373" spans="1:3" x14ac:dyDescent="0.25">
      <c r="A373" s="14" t="s">
        <v>35</v>
      </c>
      <c r="B373" s="15"/>
      <c r="C373" s="16">
        <v>2</v>
      </c>
    </row>
    <row r="374" spans="1:3" ht="15.75" thickBot="1" x14ac:dyDescent="0.3">
      <c r="A374" s="14" t="s">
        <v>35</v>
      </c>
      <c r="B374" s="15"/>
      <c r="C374" s="16">
        <v>2</v>
      </c>
    </row>
    <row r="375" spans="1:3" ht="15.75" thickBot="1" x14ac:dyDescent="0.3">
      <c r="A375" s="30" t="s">
        <v>58</v>
      </c>
      <c r="B375" s="60" t="s">
        <v>393</v>
      </c>
      <c r="C375" s="59" t="s">
        <v>394</v>
      </c>
    </row>
    <row r="376" spans="1:3" x14ac:dyDescent="0.25">
      <c r="A376" s="14" t="s">
        <v>61</v>
      </c>
      <c r="B376" s="15"/>
      <c r="C376" s="16">
        <v>1</v>
      </c>
    </row>
    <row r="377" spans="1:3" x14ac:dyDescent="0.25">
      <c r="A377" s="14" t="s">
        <v>62</v>
      </c>
      <c r="B377" s="15">
        <v>1</v>
      </c>
      <c r="C377" s="16"/>
    </row>
    <row r="378" spans="1:3" x14ac:dyDescent="0.25">
      <c r="A378" s="14" t="s">
        <v>63</v>
      </c>
      <c r="B378" s="15">
        <v>1</v>
      </c>
      <c r="C378" s="16"/>
    </row>
    <row r="379" spans="1:3" x14ac:dyDescent="0.25">
      <c r="A379" s="14" t="s">
        <v>410</v>
      </c>
      <c r="B379" s="15">
        <v>1</v>
      </c>
      <c r="C379" s="16"/>
    </row>
    <row r="380" spans="1:3" x14ac:dyDescent="0.25">
      <c r="A380" s="14" t="s">
        <v>65</v>
      </c>
      <c r="B380" s="15">
        <v>1</v>
      </c>
      <c r="C380" s="16"/>
    </row>
    <row r="381" spans="1:3" x14ac:dyDescent="0.25">
      <c r="A381" s="14" t="s">
        <v>66</v>
      </c>
      <c r="B381" s="15"/>
      <c r="C381" s="16">
        <v>1</v>
      </c>
    </row>
    <row r="382" spans="1:3" x14ac:dyDescent="0.25">
      <c r="A382" s="14" t="s">
        <v>67</v>
      </c>
      <c r="B382" s="15"/>
      <c r="C382" s="16">
        <v>1</v>
      </c>
    </row>
    <row r="383" spans="1:3" x14ac:dyDescent="0.25">
      <c r="A383" s="14" t="s">
        <v>411</v>
      </c>
      <c r="B383" s="15"/>
      <c r="C383" s="16">
        <v>1</v>
      </c>
    </row>
    <row r="384" spans="1:3" x14ac:dyDescent="0.25">
      <c r="A384" s="14" t="s">
        <v>69</v>
      </c>
      <c r="B384" s="15">
        <v>1</v>
      </c>
      <c r="C384" s="16"/>
    </row>
    <row r="385" spans="1:3" x14ac:dyDescent="0.25">
      <c r="A385" s="14" t="s">
        <v>412</v>
      </c>
      <c r="B385" s="15">
        <v>1</v>
      </c>
      <c r="C385" s="16"/>
    </row>
    <row r="386" spans="1:3" ht="15.75" thickBot="1" x14ac:dyDescent="0.3">
      <c r="A386" s="14" t="s">
        <v>407</v>
      </c>
      <c r="B386" s="15"/>
      <c r="C386" s="16">
        <v>1</v>
      </c>
    </row>
    <row r="387" spans="1:3" ht="15.75" thickBot="1" x14ac:dyDescent="0.3">
      <c r="A387" s="30" t="s">
        <v>72</v>
      </c>
      <c r="B387" s="60" t="s">
        <v>393</v>
      </c>
      <c r="C387" s="59" t="s">
        <v>394</v>
      </c>
    </row>
    <row r="388" spans="1:3" x14ac:dyDescent="0.25">
      <c r="A388" s="14" t="s">
        <v>413</v>
      </c>
      <c r="B388" s="15">
        <v>2</v>
      </c>
      <c r="C388" s="16"/>
    </row>
    <row r="389" spans="1:3" x14ac:dyDescent="0.25">
      <c r="A389" s="14" t="s">
        <v>74</v>
      </c>
      <c r="B389" s="15">
        <v>2</v>
      </c>
      <c r="C389" s="16"/>
    </row>
    <row r="390" spans="1:3" x14ac:dyDescent="0.25">
      <c r="A390" s="14" t="s">
        <v>75</v>
      </c>
      <c r="B390" s="15">
        <v>1</v>
      </c>
      <c r="C390" s="16">
        <v>1</v>
      </c>
    </row>
    <row r="391" spans="1:3" x14ac:dyDescent="0.25">
      <c r="A391" s="14" t="s">
        <v>414</v>
      </c>
      <c r="B391" s="15"/>
      <c r="C391" s="16">
        <v>2</v>
      </c>
    </row>
    <row r="392" spans="1:3" x14ac:dyDescent="0.25">
      <c r="A392" s="14" t="s">
        <v>415</v>
      </c>
      <c r="B392" s="15">
        <v>2</v>
      </c>
      <c r="C392" s="16"/>
    </row>
    <row r="393" spans="1:3" x14ac:dyDescent="0.25">
      <c r="A393" s="14" t="s">
        <v>416</v>
      </c>
      <c r="B393" s="15">
        <v>2</v>
      </c>
      <c r="C393" s="16"/>
    </row>
    <row r="394" spans="1:3" x14ac:dyDescent="0.25">
      <c r="A394" s="14" t="s">
        <v>417</v>
      </c>
      <c r="B394" s="15">
        <v>1</v>
      </c>
      <c r="C394" s="16">
        <v>1</v>
      </c>
    </row>
    <row r="395" spans="1:3" x14ac:dyDescent="0.25">
      <c r="A395" s="14" t="s">
        <v>81</v>
      </c>
      <c r="B395" s="15">
        <v>2</v>
      </c>
      <c r="C395" s="16"/>
    </row>
    <row r="396" spans="1:3" x14ac:dyDescent="0.25">
      <c r="A396" s="14" t="s">
        <v>82</v>
      </c>
      <c r="B396" s="15">
        <v>2</v>
      </c>
      <c r="C396" s="16"/>
    </row>
    <row r="397" spans="1:3" x14ac:dyDescent="0.25">
      <c r="A397" s="14" t="s">
        <v>83</v>
      </c>
      <c r="B397" s="15">
        <v>2</v>
      </c>
      <c r="C397" s="16"/>
    </row>
    <row r="398" spans="1:3" x14ac:dyDescent="0.25">
      <c r="A398" s="14" t="s">
        <v>84</v>
      </c>
      <c r="B398" s="15">
        <v>2</v>
      </c>
      <c r="C398" s="16"/>
    </row>
    <row r="399" spans="1:3" ht="15.75" thickBot="1" x14ac:dyDescent="0.3">
      <c r="A399" s="14" t="s">
        <v>86</v>
      </c>
      <c r="B399" s="15">
        <v>2</v>
      </c>
      <c r="C399" s="16"/>
    </row>
    <row r="400" spans="1:3" ht="15.75" thickBot="1" x14ac:dyDescent="0.3">
      <c r="A400" s="30" t="s">
        <v>89</v>
      </c>
      <c r="B400" s="60" t="s">
        <v>393</v>
      </c>
      <c r="C400" s="59" t="s">
        <v>394</v>
      </c>
    </row>
    <row r="401" spans="1:3" x14ac:dyDescent="0.25">
      <c r="A401" s="14" t="s">
        <v>418</v>
      </c>
      <c r="B401" s="15">
        <v>1</v>
      </c>
      <c r="C401" s="16"/>
    </row>
    <row r="402" spans="1:3" x14ac:dyDescent="0.25">
      <c r="A402" s="14" t="s">
        <v>91</v>
      </c>
      <c r="B402" s="15">
        <v>1</v>
      </c>
      <c r="C402" s="16"/>
    </row>
    <row r="403" spans="1:3" x14ac:dyDescent="0.25">
      <c r="A403" s="14" t="s">
        <v>419</v>
      </c>
      <c r="B403" s="15">
        <v>1</v>
      </c>
      <c r="C403" s="16"/>
    </row>
    <row r="404" spans="1:3" x14ac:dyDescent="0.25">
      <c r="A404" s="14" t="s">
        <v>93</v>
      </c>
      <c r="B404" s="15">
        <v>1</v>
      </c>
      <c r="C404" s="16"/>
    </row>
    <row r="405" spans="1:3" x14ac:dyDescent="0.25">
      <c r="A405" s="14" t="s">
        <v>94</v>
      </c>
      <c r="B405" s="15"/>
      <c r="C405" s="16">
        <v>1</v>
      </c>
    </row>
    <row r="406" spans="1:3" x14ac:dyDescent="0.25">
      <c r="A406" s="14" t="s">
        <v>420</v>
      </c>
      <c r="B406" s="15">
        <v>1</v>
      </c>
      <c r="C406" s="16"/>
    </row>
    <row r="407" spans="1:3" x14ac:dyDescent="0.25">
      <c r="A407" s="14" t="s">
        <v>96</v>
      </c>
      <c r="B407" s="15">
        <v>1</v>
      </c>
      <c r="C407" s="16"/>
    </row>
    <row r="408" spans="1:3" x14ac:dyDescent="0.25">
      <c r="A408" s="14" t="s">
        <v>421</v>
      </c>
      <c r="B408" s="15">
        <v>1</v>
      </c>
      <c r="C408" s="16"/>
    </row>
    <row r="409" spans="1:3" x14ac:dyDescent="0.25">
      <c r="A409" s="14" t="s">
        <v>422</v>
      </c>
      <c r="B409" s="15">
        <v>1</v>
      </c>
      <c r="C409" s="16"/>
    </row>
    <row r="410" spans="1:3" x14ac:dyDescent="0.25">
      <c r="A410" s="14" t="s">
        <v>99</v>
      </c>
      <c r="B410" s="15">
        <v>1</v>
      </c>
      <c r="C410" s="16"/>
    </row>
    <row r="411" spans="1:3" x14ac:dyDescent="0.25">
      <c r="A411" s="14" t="s">
        <v>100</v>
      </c>
      <c r="B411" s="15">
        <v>1</v>
      </c>
      <c r="C411" s="16"/>
    </row>
    <row r="412" spans="1:3" x14ac:dyDescent="0.25">
      <c r="A412" s="14" t="s">
        <v>407</v>
      </c>
      <c r="B412" s="15"/>
      <c r="C412" s="16">
        <v>1</v>
      </c>
    </row>
  </sheetData>
  <mergeCells count="1">
    <mergeCell ref="B207:G207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rowBreaks count="5" manualBreakCount="5">
    <brk id="247" max="16383" man="1"/>
    <brk id="272" max="16383" man="1"/>
    <brk id="324" max="16383" man="1"/>
    <brk id="362" max="16383" man="1"/>
    <brk id="3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REGISTRE CIUTADA</vt:lpstr>
      <vt:lpstr>ASSISTENCIES CONSELLS 19-23</vt:lpstr>
      <vt:lpstr>ASSISTENCIES CONSELLS 19-23 (2)</vt:lpstr>
      <vt:lpstr>CONSELLS 23-27</vt:lpstr>
      <vt:lpstr>ASSISTENCIES CONSELLS 23-27</vt:lpstr>
      <vt:lpstr>ASSISTENCIES CONSELLS 23-27 (2)</vt:lpstr>
      <vt:lpstr>'ASSISTENCIES CONSELLS 19-23 (2)'!Títulos_a_imprimir</vt:lpstr>
      <vt:lpstr>'ASSISTENCIES CONSELLS 23-27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jcolet</dc:creator>
  <cp:lastModifiedBy>Joan Colet</cp:lastModifiedBy>
  <cp:lastPrinted>2022-05-17T08:58:19Z</cp:lastPrinted>
  <dcterms:created xsi:type="dcterms:W3CDTF">2021-11-24T13:02:21Z</dcterms:created>
  <dcterms:modified xsi:type="dcterms:W3CDTF">2024-12-17T13:40:33Z</dcterms:modified>
</cp:coreProperties>
</file>